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Profesional 2 UDI\Desktop\Entrega del cargo\Anexos\"/>
    </mc:Choice>
  </mc:AlternateContent>
  <xr:revisionPtr revIDLastSave="0" documentId="13_ncr:1_{8EA8A93D-25CE-4177-B3F2-2DCA0D0B8209}" xr6:coauthVersionLast="47" xr6:coauthVersionMax="47" xr10:uidLastSave="{00000000-0000-0000-0000-000000000000}"/>
  <bookViews>
    <workbookView xWindow="390" yWindow="390" windowWidth="15375" windowHeight="7875" tabRatio="853" xr2:uid="{00000000-000D-0000-FFFF-FFFF00000000}"/>
  </bookViews>
  <sheets>
    <sheet name="Matriz Institucional" sheetId="1" r:id="rId1"/>
    <sheet name="Ponderación_Factores" sheetId="2" r:id="rId2"/>
    <sheet name="Ponderación_Característica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70" i="1" l="1"/>
  <c r="AG155" i="1"/>
  <c r="AG136" i="1"/>
  <c r="AG129" i="1"/>
  <c r="AG119" i="1"/>
  <c r="AG107" i="1"/>
  <c r="AG93" i="1"/>
  <c r="AG66" i="1"/>
  <c r="AG42" i="1"/>
  <c r="AG31" i="1"/>
  <c r="AG19" i="1"/>
  <c r="AF107" i="1"/>
  <c r="AF93" i="1"/>
  <c r="AF66" i="1"/>
  <c r="AF42" i="1"/>
  <c r="AF31" i="1"/>
  <c r="AF19" i="1"/>
  <c r="AC42" i="1"/>
  <c r="AB42" i="1"/>
  <c r="W19" i="1"/>
  <c r="W22" i="1"/>
  <c r="W25" i="1"/>
  <c r="W31" i="1"/>
  <c r="W34" i="1"/>
  <c r="W37" i="1"/>
  <c r="W42" i="1"/>
  <c r="W46" i="1"/>
  <c r="W50" i="1"/>
  <c r="W53" i="1"/>
  <c r="W57" i="1"/>
  <c r="W61" i="1"/>
  <c r="W66" i="1"/>
  <c r="W69" i="1"/>
  <c r="W72" i="1"/>
  <c r="W75" i="1"/>
  <c r="W79" i="1"/>
  <c r="W82" i="1"/>
  <c r="W86" i="1"/>
  <c r="W89" i="1"/>
  <c r="W93" i="1"/>
  <c r="W97" i="1"/>
  <c r="W107" i="1"/>
  <c r="W114" i="1"/>
  <c r="W119" i="1"/>
  <c r="W125" i="1"/>
  <c r="W129" i="1"/>
  <c r="W136" i="1"/>
  <c r="W139" i="1"/>
  <c r="W144" i="1"/>
  <c r="W147" i="1"/>
  <c r="W151" i="1"/>
  <c r="W155" i="1"/>
  <c r="W160" i="1"/>
  <c r="W166" i="1"/>
  <c r="W170" i="1"/>
  <c r="W174" i="1"/>
  <c r="W177" i="1"/>
  <c r="X177" i="1"/>
  <c r="X174" i="1"/>
  <c r="X170" i="1"/>
  <c r="X166" i="1"/>
  <c r="X160" i="1"/>
  <c r="X155" i="1"/>
  <c r="X151" i="1"/>
  <c r="X147" i="1"/>
  <c r="X144" i="1"/>
  <c r="X139" i="1"/>
  <c r="X136" i="1"/>
  <c r="X129" i="1"/>
  <c r="X125" i="1"/>
  <c r="X119" i="1"/>
  <c r="X114" i="1"/>
  <c r="X107" i="1"/>
  <c r="X97" i="1"/>
  <c r="X93" i="1"/>
  <c r="X89" i="1"/>
  <c r="X86" i="1"/>
  <c r="X82" i="1"/>
  <c r="X79" i="1"/>
  <c r="X75" i="1"/>
  <c r="X72" i="1"/>
  <c r="X69" i="1"/>
  <c r="X66" i="1"/>
  <c r="X61" i="1"/>
  <c r="X57" i="1"/>
  <c r="X53" i="1"/>
  <c r="X50" i="1"/>
  <c r="X46" i="1"/>
  <c r="X42" i="1"/>
  <c r="X37" i="1"/>
  <c r="X34" i="1"/>
  <c r="X31" i="1"/>
  <c r="X25" i="1"/>
  <c r="X22" i="1"/>
  <c r="X19" i="1"/>
  <c r="AF152" i="3" l="1"/>
  <c r="AE152" i="3"/>
  <c r="AD152" i="3"/>
  <c r="AC152" i="3"/>
  <c r="AB152" i="3"/>
  <c r="AA152" i="3"/>
  <c r="AF124" i="3"/>
  <c r="AE124" i="3"/>
  <c r="AD124" i="3"/>
  <c r="AC124" i="3"/>
  <c r="AB124" i="3"/>
  <c r="AA124" i="3"/>
  <c r="AF123" i="3"/>
  <c r="AE123" i="3"/>
  <c r="AD123" i="3"/>
  <c r="AC123" i="3"/>
  <c r="AB123" i="3"/>
  <c r="AA123" i="3"/>
  <c r="AF59" i="3"/>
  <c r="AE59" i="3"/>
  <c r="AD59" i="3"/>
  <c r="AC59" i="3"/>
  <c r="AB59" i="3"/>
  <c r="AA59" i="3"/>
  <c r="AF58" i="3"/>
  <c r="AE58" i="3"/>
  <c r="AD58" i="3"/>
  <c r="AC58" i="3"/>
  <c r="AB58" i="3"/>
  <c r="AA58" i="3"/>
  <c r="AF21" i="3"/>
  <c r="AD21" i="3"/>
  <c r="AC21" i="3"/>
  <c r="AB21" i="3"/>
  <c r="AA21" i="3"/>
  <c r="AE21" i="3"/>
  <c r="AF151" i="3"/>
  <c r="AE151" i="3"/>
  <c r="AD151" i="3"/>
  <c r="AC151" i="3"/>
  <c r="AB151" i="3"/>
  <c r="AA151" i="3"/>
  <c r="AF150" i="3"/>
  <c r="AE150" i="3"/>
  <c r="AD150" i="3"/>
  <c r="AC150" i="3"/>
  <c r="AB150" i="3"/>
  <c r="AA150" i="3"/>
  <c r="AF139" i="3"/>
  <c r="AE139" i="3"/>
  <c r="AD139" i="3"/>
  <c r="AC139" i="3"/>
  <c r="AB139" i="3"/>
  <c r="AA139" i="3"/>
  <c r="AF138" i="3"/>
  <c r="AE138" i="3"/>
  <c r="AD138" i="3"/>
  <c r="AC138" i="3"/>
  <c r="AB138" i="3"/>
  <c r="AA138" i="3"/>
  <c r="AF137" i="3"/>
  <c r="AE137" i="3"/>
  <c r="AD137" i="3"/>
  <c r="AC137" i="3"/>
  <c r="AB137" i="3"/>
  <c r="AA137" i="3"/>
  <c r="AF122" i="3"/>
  <c r="AE122" i="3"/>
  <c r="AD122" i="3"/>
  <c r="AC122" i="3"/>
  <c r="AB122" i="3"/>
  <c r="AA122" i="3"/>
  <c r="AF121" i="3"/>
  <c r="AE121" i="3"/>
  <c r="AD121" i="3"/>
  <c r="AC121" i="3"/>
  <c r="AB121" i="3"/>
  <c r="AA121" i="3"/>
  <c r="AF120" i="3"/>
  <c r="AE120" i="3"/>
  <c r="AD120" i="3"/>
  <c r="AC120" i="3"/>
  <c r="AB120" i="3"/>
  <c r="AA120" i="3"/>
  <c r="AF111" i="3"/>
  <c r="AE111" i="3"/>
  <c r="AD111" i="3"/>
  <c r="AC111" i="3"/>
  <c r="AB111" i="3"/>
  <c r="AA111" i="3"/>
  <c r="AF102" i="3"/>
  <c r="AE102" i="3"/>
  <c r="AD102" i="3"/>
  <c r="AC102" i="3"/>
  <c r="AB102" i="3"/>
  <c r="AA102" i="3"/>
  <c r="AF101" i="3"/>
  <c r="AE101" i="3"/>
  <c r="AD101" i="3"/>
  <c r="AC101" i="3"/>
  <c r="AB101" i="3"/>
  <c r="AA101" i="3"/>
  <c r="AF92" i="3"/>
  <c r="AE92" i="3"/>
  <c r="AD92" i="3"/>
  <c r="AC92" i="3"/>
  <c r="AB92" i="3"/>
  <c r="AA92" i="3"/>
  <c r="AF91" i="3"/>
  <c r="AE91" i="3"/>
  <c r="AD91" i="3"/>
  <c r="AC91" i="3"/>
  <c r="AB91" i="3"/>
  <c r="AA91" i="3"/>
  <c r="AF82" i="3"/>
  <c r="AE82" i="3"/>
  <c r="AD82" i="3"/>
  <c r="AC82" i="3"/>
  <c r="AB82" i="3"/>
  <c r="AA82" i="3"/>
  <c r="AF81" i="3"/>
  <c r="AE81" i="3"/>
  <c r="AD81" i="3"/>
  <c r="AC81" i="3"/>
  <c r="AB81" i="3"/>
  <c r="AA81" i="3"/>
  <c r="AF71" i="3"/>
  <c r="AE71" i="3"/>
  <c r="AD71" i="3"/>
  <c r="AC71" i="3"/>
  <c r="AB71" i="3"/>
  <c r="AA71" i="3"/>
  <c r="AF70" i="3"/>
  <c r="AE70" i="3"/>
  <c r="AD70" i="3"/>
  <c r="AC70" i="3"/>
  <c r="AB70" i="3"/>
  <c r="AA70" i="3"/>
  <c r="AF69" i="3"/>
  <c r="AE69" i="3"/>
  <c r="AD69" i="3"/>
  <c r="AC69" i="3"/>
  <c r="AB69" i="3"/>
  <c r="AA69" i="3"/>
  <c r="AF68" i="3"/>
  <c r="AE68" i="3"/>
  <c r="AD68" i="3"/>
  <c r="AC68" i="3"/>
  <c r="AB68" i="3"/>
  <c r="AA68" i="3"/>
  <c r="AF57" i="3"/>
  <c r="AE57" i="3"/>
  <c r="AD57" i="3"/>
  <c r="AC57" i="3"/>
  <c r="AB57" i="3"/>
  <c r="AA57" i="3"/>
  <c r="AF56" i="3"/>
  <c r="AE56" i="3"/>
  <c r="AD56" i="3"/>
  <c r="AC56" i="3"/>
  <c r="AB56" i="3"/>
  <c r="AA56" i="3"/>
  <c r="AF46" i="3"/>
  <c r="AE46" i="3"/>
  <c r="AD46" i="3"/>
  <c r="AC46" i="3"/>
  <c r="AB46" i="3"/>
  <c r="AA46" i="3"/>
  <c r="AF45" i="3"/>
  <c r="AE45" i="3"/>
  <c r="AD45" i="3"/>
  <c r="AC45" i="3"/>
  <c r="AB45" i="3"/>
  <c r="AA45" i="3"/>
  <c r="AF44" i="3"/>
  <c r="AE44" i="3"/>
  <c r="AD44" i="3"/>
  <c r="AC44" i="3"/>
  <c r="AB44" i="3"/>
  <c r="AA44" i="3"/>
  <c r="AF43" i="3"/>
  <c r="AE43" i="3"/>
  <c r="AD43" i="3"/>
  <c r="AC43" i="3"/>
  <c r="AB43" i="3"/>
  <c r="AA43" i="3"/>
  <c r="AF42" i="3"/>
  <c r="AE42" i="3"/>
  <c r="AD42" i="3"/>
  <c r="AC42" i="3"/>
  <c r="AB42" i="3"/>
  <c r="AA42" i="3"/>
  <c r="AF41" i="3"/>
  <c r="AE41" i="3"/>
  <c r="AD41" i="3"/>
  <c r="AC41" i="3"/>
  <c r="AB41" i="3"/>
  <c r="AA41" i="3"/>
  <c r="AF32" i="3"/>
  <c r="AE32" i="3"/>
  <c r="AD32" i="3"/>
  <c r="AC32" i="3"/>
  <c r="AB32" i="3"/>
  <c r="AA32" i="3"/>
  <c r="AF31" i="3"/>
  <c r="AE31" i="3"/>
  <c r="AD31" i="3"/>
  <c r="AC31" i="3"/>
  <c r="AB31" i="3"/>
  <c r="AA31" i="3"/>
  <c r="AF30" i="3"/>
  <c r="AE30" i="3"/>
  <c r="AD30" i="3"/>
  <c r="AC30" i="3"/>
  <c r="AB30" i="3"/>
  <c r="AA30" i="3"/>
  <c r="AF20" i="3"/>
  <c r="AE20" i="3"/>
  <c r="AD20" i="3"/>
  <c r="AC20" i="3"/>
  <c r="AB20" i="3"/>
  <c r="AA20" i="3"/>
  <c r="AF19" i="3"/>
  <c r="AE19" i="3"/>
  <c r="AD19" i="3"/>
  <c r="AC19" i="3"/>
  <c r="AB19" i="3"/>
  <c r="AA19" i="3"/>
  <c r="AF28" i="2"/>
  <c r="AE28" i="2"/>
  <c r="AD28" i="2"/>
  <c r="AC28" i="2"/>
  <c r="AB28" i="2"/>
  <c r="AA28" i="2"/>
  <c r="AF27" i="2"/>
  <c r="AE27" i="2"/>
  <c r="AD27" i="2"/>
  <c r="AC27" i="2"/>
  <c r="AB27" i="2"/>
  <c r="AA27" i="2"/>
  <c r="AF26" i="2"/>
  <c r="AE26" i="2"/>
  <c r="AD26" i="2"/>
  <c r="AC26" i="2"/>
  <c r="AB26" i="2"/>
  <c r="AA26" i="2"/>
  <c r="AF25" i="2"/>
  <c r="AE25" i="2"/>
  <c r="AD25" i="2"/>
  <c r="AC25" i="2"/>
  <c r="AB25" i="2"/>
  <c r="AA25" i="2"/>
  <c r="AF24" i="2"/>
  <c r="AE24" i="2"/>
  <c r="AD24" i="2"/>
  <c r="AC24" i="2"/>
  <c r="AB24" i="2"/>
  <c r="AA24" i="2"/>
  <c r="AF23" i="2"/>
  <c r="AE23" i="2"/>
  <c r="AD23" i="2"/>
  <c r="AC23" i="2"/>
  <c r="AB23" i="2"/>
  <c r="AA23" i="2"/>
  <c r="AF22" i="2"/>
  <c r="AE22" i="2"/>
  <c r="AD22" i="2"/>
  <c r="AC22" i="2"/>
  <c r="AB22" i="2"/>
  <c r="AA22" i="2"/>
  <c r="AF21" i="2"/>
  <c r="AE21" i="2"/>
  <c r="AD21" i="2"/>
  <c r="AC21" i="2"/>
  <c r="AB21" i="2"/>
  <c r="AA21" i="2"/>
  <c r="AF20" i="2"/>
  <c r="AE20" i="2"/>
  <c r="AD20" i="2"/>
  <c r="AC20" i="2"/>
  <c r="AB20" i="2"/>
  <c r="AA20" i="2"/>
  <c r="AF19" i="2"/>
  <c r="AE19" i="2"/>
  <c r="AD19" i="2"/>
  <c r="AC19" i="2"/>
  <c r="AB19" i="2"/>
  <c r="AA19" i="2"/>
  <c r="AF18" i="2"/>
  <c r="AE18" i="2"/>
  <c r="AD18" i="2"/>
  <c r="AC18" i="2"/>
  <c r="AB18" i="2"/>
  <c r="AA18" i="2"/>
  <c r="AF17" i="2"/>
  <c r="AE17" i="2"/>
  <c r="AD17" i="2"/>
  <c r="AC17" i="2"/>
  <c r="AB17" i="2"/>
  <c r="AA17" i="2"/>
  <c r="AG152" i="3" l="1"/>
  <c r="AG19" i="2"/>
  <c r="AG23" i="2"/>
  <c r="AG27" i="2"/>
  <c r="AG123" i="3"/>
  <c r="AG124" i="3"/>
  <c r="AG92" i="3"/>
  <c r="AG101" i="3"/>
  <c r="AG111" i="3"/>
  <c r="AG120" i="3"/>
  <c r="AG122" i="3"/>
  <c r="AG59" i="3"/>
  <c r="AG58" i="3"/>
  <c r="AG30" i="3"/>
  <c r="AG32" i="3"/>
  <c r="AG42" i="3"/>
  <c r="AG46" i="3"/>
  <c r="AG56" i="3"/>
  <c r="AG57" i="3"/>
  <c r="AG68" i="3"/>
  <c r="AG69" i="3"/>
  <c r="AG71" i="3"/>
  <c r="AG81" i="3"/>
  <c r="AG82" i="3"/>
  <c r="AG91" i="3"/>
  <c r="AG102" i="3"/>
  <c r="AG121" i="3"/>
  <c r="AG19" i="3"/>
  <c r="AG20" i="3"/>
  <c r="AG31" i="3"/>
  <c r="AG41" i="3"/>
  <c r="AG43" i="3"/>
  <c r="AG44" i="3"/>
  <c r="AG45" i="3"/>
  <c r="AG70" i="3"/>
  <c r="AG137" i="3"/>
  <c r="AG138" i="3"/>
  <c r="AG150" i="3"/>
  <c r="AG151" i="3"/>
  <c r="AG139" i="3"/>
  <c r="AG21" i="3"/>
  <c r="AG20" i="2"/>
  <c r="AG21" i="2"/>
  <c r="AG24" i="2"/>
  <c r="AG25" i="2"/>
  <c r="AG28" i="2"/>
  <c r="AG17" i="2"/>
  <c r="AG18" i="2"/>
  <c r="AG22" i="2"/>
  <c r="AG26" i="2"/>
  <c r="AH123" i="3" l="1"/>
  <c r="J123" i="3" s="1"/>
  <c r="AG103" i="3"/>
  <c r="AH101" i="3" s="1"/>
  <c r="J101" i="3" s="1"/>
  <c r="AG72" i="3"/>
  <c r="AH71" i="3" s="1"/>
  <c r="J71" i="3" s="1"/>
  <c r="AG125" i="3"/>
  <c r="AH120" i="3" s="1"/>
  <c r="J120" i="3" s="1"/>
  <c r="AG33" i="3"/>
  <c r="AH31" i="3" s="1"/>
  <c r="J31" i="3" s="1"/>
  <c r="AG140" i="3"/>
  <c r="AG112" i="3"/>
  <c r="AH111" i="3" s="1"/>
  <c r="J111" i="3" s="1"/>
  <c r="AG22" i="3"/>
  <c r="AH20" i="3" s="1"/>
  <c r="J20" i="3" s="1"/>
  <c r="AG153" i="3"/>
  <c r="AH150" i="3" s="1"/>
  <c r="J150" i="3" s="1"/>
  <c r="AH102" i="3"/>
  <c r="J102" i="3" s="1"/>
  <c r="J103" i="3" s="1"/>
  <c r="AG83" i="3"/>
  <c r="AG60" i="3"/>
  <c r="AH56" i="3" s="1"/>
  <c r="J56" i="3" s="1"/>
  <c r="AG47" i="3"/>
  <c r="AH47" i="3" s="1"/>
  <c r="AG93" i="3"/>
  <c r="AH92" i="3" s="1"/>
  <c r="J92" i="3" s="1"/>
  <c r="AH69" i="3"/>
  <c r="J69" i="3" s="1"/>
  <c r="AG29" i="2"/>
  <c r="AH27" i="2" s="1"/>
  <c r="J27" i="2" s="1"/>
  <c r="AH152" i="3" l="1"/>
  <c r="J152" i="3" s="1"/>
  <c r="AH124" i="3"/>
  <c r="J124" i="3" s="1"/>
  <c r="AH46" i="3"/>
  <c r="J46" i="3" s="1"/>
  <c r="AH30" i="3"/>
  <c r="J30" i="3" s="1"/>
  <c r="AH32" i="3"/>
  <c r="J32" i="3" s="1"/>
  <c r="AH139" i="3"/>
  <c r="J139" i="3" s="1"/>
  <c r="AH44" i="3"/>
  <c r="J44" i="3" s="1"/>
  <c r="AH45" i="3"/>
  <c r="J45" i="3" s="1"/>
  <c r="AH138" i="3"/>
  <c r="J138" i="3" s="1"/>
  <c r="AH122" i="3"/>
  <c r="J122" i="3" s="1"/>
  <c r="AH82" i="3"/>
  <c r="J82" i="3" s="1"/>
  <c r="J112" i="3"/>
  <c r="AH70" i="3"/>
  <c r="J70" i="3" s="1"/>
  <c r="AH121" i="3"/>
  <c r="J121" i="3" s="1"/>
  <c r="J125" i="3" s="1"/>
  <c r="AH43" i="3"/>
  <c r="J43" i="3" s="1"/>
  <c r="AH137" i="3"/>
  <c r="J137" i="3" s="1"/>
  <c r="AH68" i="3"/>
  <c r="J68" i="3" s="1"/>
  <c r="AH59" i="3"/>
  <c r="J59" i="3" s="1"/>
  <c r="AH81" i="3"/>
  <c r="J81" i="3" s="1"/>
  <c r="AH57" i="3"/>
  <c r="J57" i="3" s="1"/>
  <c r="J60" i="3" s="1"/>
  <c r="AH58" i="3"/>
  <c r="J58" i="3" s="1"/>
  <c r="AH42" i="3"/>
  <c r="J42" i="3" s="1"/>
  <c r="AH151" i="3"/>
  <c r="J151" i="3" s="1"/>
  <c r="J153" i="3" s="1"/>
  <c r="AH41" i="3"/>
  <c r="J41" i="3" s="1"/>
  <c r="AH19" i="3"/>
  <c r="AH22" i="3" s="1"/>
  <c r="AH21" i="3"/>
  <c r="J21" i="3" s="1"/>
  <c r="AH91" i="3"/>
  <c r="J91" i="3" s="1"/>
  <c r="AH21" i="2"/>
  <c r="J21" i="2" s="1"/>
  <c r="AH19" i="2"/>
  <c r="J19" i="2" s="1"/>
  <c r="AH18" i="2"/>
  <c r="J18" i="2" s="1"/>
  <c r="AH25" i="2"/>
  <c r="J25" i="2" s="1"/>
  <c r="AH17" i="2"/>
  <c r="J17" i="2" s="1"/>
  <c r="AH20" i="2"/>
  <c r="J20" i="2" s="1"/>
  <c r="AH22" i="2"/>
  <c r="J22" i="2" s="1"/>
  <c r="AH26" i="2"/>
  <c r="J26" i="2" s="1"/>
  <c r="AH28" i="2"/>
  <c r="J28" i="2" s="1"/>
  <c r="AH24" i="2"/>
  <c r="J24" i="2" s="1"/>
  <c r="AH23" i="2"/>
  <c r="J23" i="2" s="1"/>
  <c r="J72" i="3" l="1"/>
  <c r="J33" i="3"/>
  <c r="AH33" i="3"/>
  <c r="J93" i="3"/>
  <c r="J83" i="3"/>
  <c r="J19" i="3"/>
  <c r="J47" i="3"/>
  <c r="J140" i="3"/>
  <c r="AH29" i="2"/>
  <c r="J29" i="2"/>
  <c r="N179" i="1" l="1"/>
  <c r="N178" i="1"/>
  <c r="N177" i="1"/>
  <c r="N175" i="1"/>
  <c r="N174" i="1"/>
  <c r="N172" i="1"/>
  <c r="P172" i="1" s="1"/>
  <c r="N171" i="1"/>
  <c r="O171" i="1" s="1"/>
  <c r="N170" i="1"/>
  <c r="N167" i="1"/>
  <c r="N166" i="1"/>
  <c r="P166" i="1" s="1"/>
  <c r="N161" i="1"/>
  <c r="P161" i="1" s="1"/>
  <c r="N164" i="1"/>
  <c r="N163" i="1"/>
  <c r="N162" i="1"/>
  <c r="Q162" i="1" s="1"/>
  <c r="N160" i="1"/>
  <c r="O160" i="1" s="1"/>
  <c r="N158" i="1"/>
  <c r="N157" i="1"/>
  <c r="N156" i="1"/>
  <c r="N155" i="1"/>
  <c r="O155" i="1" s="1"/>
  <c r="N152" i="1"/>
  <c r="N151" i="1"/>
  <c r="N149" i="1"/>
  <c r="P149" i="1" s="1"/>
  <c r="N148" i="1"/>
  <c r="O148" i="1" s="1"/>
  <c r="N147" i="1"/>
  <c r="N145" i="1"/>
  <c r="N144" i="1"/>
  <c r="P144" i="1" s="1"/>
  <c r="N142" i="1"/>
  <c r="O142" i="1" s="1"/>
  <c r="N141" i="1"/>
  <c r="R141" i="1" s="1"/>
  <c r="N140" i="1"/>
  <c r="N139" i="1"/>
  <c r="S139" i="1" s="1"/>
  <c r="AA139" i="1" s="1"/>
  <c r="N137" i="1"/>
  <c r="O137" i="1" s="1"/>
  <c r="N136" i="1"/>
  <c r="N133" i="1"/>
  <c r="N132" i="1"/>
  <c r="P132" i="1" s="1"/>
  <c r="N131" i="1"/>
  <c r="O131" i="1" s="1"/>
  <c r="N130" i="1"/>
  <c r="Q130" i="1" s="1"/>
  <c r="N129" i="1"/>
  <c r="N126" i="1"/>
  <c r="P126" i="1" s="1"/>
  <c r="N125" i="1"/>
  <c r="O125" i="1" s="1"/>
  <c r="N123" i="1"/>
  <c r="Q123" i="1" s="1"/>
  <c r="N122" i="1"/>
  <c r="N121" i="1"/>
  <c r="P121" i="1" s="1"/>
  <c r="N120" i="1"/>
  <c r="O120" i="1" s="1"/>
  <c r="N119" i="1"/>
  <c r="Q119" i="1" s="1"/>
  <c r="N116" i="1"/>
  <c r="N115" i="1"/>
  <c r="P115" i="1" s="1"/>
  <c r="N114" i="1"/>
  <c r="O114" i="1" s="1"/>
  <c r="N112" i="1"/>
  <c r="Q112" i="1" s="1"/>
  <c r="N111" i="1"/>
  <c r="N110" i="1"/>
  <c r="P110" i="1" s="1"/>
  <c r="N109" i="1"/>
  <c r="O109" i="1" s="1"/>
  <c r="N108" i="1"/>
  <c r="N107" i="1"/>
  <c r="N104" i="1"/>
  <c r="P104" i="1" s="1"/>
  <c r="N103" i="1"/>
  <c r="O103" i="1" s="1"/>
  <c r="N102" i="1"/>
  <c r="Q102" i="1" s="1"/>
  <c r="N101" i="1"/>
  <c r="N100" i="1"/>
  <c r="P100" i="1" s="1"/>
  <c r="N99" i="1"/>
  <c r="O99" i="1" s="1"/>
  <c r="N98" i="1"/>
  <c r="Q98" i="1" s="1"/>
  <c r="N97" i="1"/>
  <c r="N95" i="1"/>
  <c r="P95" i="1" s="1"/>
  <c r="N94" i="1"/>
  <c r="O94" i="1" s="1"/>
  <c r="N93" i="1"/>
  <c r="Q93" i="1" s="1"/>
  <c r="N90" i="1"/>
  <c r="N89" i="1"/>
  <c r="P89" i="1" s="1"/>
  <c r="N87" i="1"/>
  <c r="O87" i="1" s="1"/>
  <c r="N86" i="1"/>
  <c r="N84" i="1"/>
  <c r="N83" i="1"/>
  <c r="P83" i="1" s="1"/>
  <c r="N82" i="1"/>
  <c r="O82" i="1" s="1"/>
  <c r="N80" i="1"/>
  <c r="Q80" i="1" s="1"/>
  <c r="N79" i="1"/>
  <c r="N76" i="1"/>
  <c r="P76" i="1" s="1"/>
  <c r="N75" i="1"/>
  <c r="O75" i="1" s="1"/>
  <c r="N73" i="1"/>
  <c r="Q73" i="1" s="1"/>
  <c r="N72" i="1"/>
  <c r="N70" i="1"/>
  <c r="P70" i="1" s="1"/>
  <c r="N69" i="1"/>
  <c r="O69" i="1" s="1"/>
  <c r="N67" i="1"/>
  <c r="Q67" i="1" s="1"/>
  <c r="N66" i="1"/>
  <c r="N63" i="1"/>
  <c r="P63" i="1" s="1"/>
  <c r="N62" i="1"/>
  <c r="O62" i="1" s="1"/>
  <c r="N61" i="1"/>
  <c r="P61" i="1" s="1"/>
  <c r="N59" i="1"/>
  <c r="R59" i="1" s="1"/>
  <c r="N58" i="1"/>
  <c r="P58" i="1" s="1"/>
  <c r="N57" i="1"/>
  <c r="N55" i="1"/>
  <c r="Q55" i="1" s="1"/>
  <c r="N54" i="1"/>
  <c r="R54" i="1" s="1"/>
  <c r="N53" i="1"/>
  <c r="P53" i="1" s="1"/>
  <c r="N51" i="1"/>
  <c r="O51" i="1" s="1"/>
  <c r="N50" i="1"/>
  <c r="Q50" i="1" s="1"/>
  <c r="N48" i="1"/>
  <c r="R48" i="1" s="1"/>
  <c r="N47" i="1"/>
  <c r="P47" i="1" s="1"/>
  <c r="N46" i="1"/>
  <c r="N44" i="1"/>
  <c r="Q44" i="1" s="1"/>
  <c r="N43" i="1"/>
  <c r="R43" i="1" s="1"/>
  <c r="N42" i="1"/>
  <c r="P42" i="1" s="1"/>
  <c r="N39" i="1"/>
  <c r="O39" i="1" s="1"/>
  <c r="N38" i="1"/>
  <c r="Q38" i="1" s="1"/>
  <c r="N37" i="1"/>
  <c r="N35" i="1"/>
  <c r="P35" i="1" s="1"/>
  <c r="N34" i="1"/>
  <c r="S34" i="1" s="1"/>
  <c r="AA34" i="1" s="1"/>
  <c r="N32" i="1"/>
  <c r="Q32" i="1" s="1"/>
  <c r="N31" i="1"/>
  <c r="N28" i="1"/>
  <c r="P28" i="1" s="1"/>
  <c r="N27" i="1"/>
  <c r="N26" i="1"/>
  <c r="Q26" i="1" s="1"/>
  <c r="N25" i="1"/>
  <c r="N23" i="1"/>
  <c r="P23" i="1" s="1"/>
  <c r="N22" i="1"/>
  <c r="O22" i="1" s="1"/>
  <c r="Q20" i="1"/>
  <c r="O19" i="1"/>
  <c r="V34" i="1" l="1"/>
  <c r="T34" i="1"/>
  <c r="Y34" i="1" s="1"/>
  <c r="U34" i="1"/>
  <c r="V139" i="1"/>
  <c r="T139" i="1"/>
  <c r="U139" i="1"/>
  <c r="Q27" i="1"/>
  <c r="R27" i="1"/>
  <c r="S46" i="1"/>
  <c r="AA46" i="1" s="1"/>
  <c r="Q46" i="1"/>
  <c r="R46" i="1"/>
  <c r="S57" i="1"/>
  <c r="AA57" i="1" s="1"/>
  <c r="Q57" i="1"/>
  <c r="R57" i="1"/>
  <c r="R25" i="1"/>
  <c r="S25" i="1"/>
  <c r="AA25" i="1" s="1"/>
  <c r="S31" i="1"/>
  <c r="R31" i="1"/>
  <c r="R37" i="1"/>
  <c r="S37" i="1"/>
  <c r="AA37" i="1" s="1"/>
  <c r="R66" i="1"/>
  <c r="P66" i="1"/>
  <c r="R72" i="1"/>
  <c r="S72" i="1"/>
  <c r="AA72" i="1" s="1"/>
  <c r="P72" i="1"/>
  <c r="R79" i="1"/>
  <c r="P79" i="1"/>
  <c r="R84" i="1"/>
  <c r="P84" i="1"/>
  <c r="R90" i="1"/>
  <c r="P90" i="1"/>
  <c r="R97" i="1"/>
  <c r="S97" i="1"/>
  <c r="AA97" i="1" s="1"/>
  <c r="P97" i="1"/>
  <c r="R101" i="1"/>
  <c r="P101" i="1"/>
  <c r="S107" i="1"/>
  <c r="P107" i="1"/>
  <c r="R111" i="1"/>
  <c r="P111" i="1"/>
  <c r="R116" i="1"/>
  <c r="P116" i="1"/>
  <c r="R122" i="1"/>
  <c r="P122" i="1"/>
  <c r="R129" i="1"/>
  <c r="S129" i="1"/>
  <c r="P129" i="1"/>
  <c r="R133" i="1"/>
  <c r="P133" i="1"/>
  <c r="R140" i="1"/>
  <c r="P140" i="1"/>
  <c r="R145" i="1"/>
  <c r="P145" i="1"/>
  <c r="S151" i="1"/>
  <c r="AA151" i="1" s="1"/>
  <c r="R151" i="1"/>
  <c r="P151" i="1"/>
  <c r="R157" i="1"/>
  <c r="P157" i="1"/>
  <c r="P163" i="1"/>
  <c r="Q163" i="1"/>
  <c r="R167" i="1"/>
  <c r="P167" i="1"/>
  <c r="S174" i="1"/>
  <c r="AA174" i="1" s="1"/>
  <c r="R174" i="1"/>
  <c r="P174" i="1"/>
  <c r="Q179" i="1"/>
  <c r="R179" i="1"/>
  <c r="O25" i="1"/>
  <c r="O31" i="1"/>
  <c r="O37" i="1"/>
  <c r="O43" i="1"/>
  <c r="O48" i="1"/>
  <c r="O54" i="1"/>
  <c r="O59" i="1"/>
  <c r="O66" i="1"/>
  <c r="O72" i="1"/>
  <c r="O79" i="1"/>
  <c r="O84" i="1"/>
  <c r="O90" i="1"/>
  <c r="O97" i="1"/>
  <c r="O101" i="1"/>
  <c r="O107" i="1"/>
  <c r="O111" i="1"/>
  <c r="O116" i="1"/>
  <c r="O122" i="1"/>
  <c r="O129" i="1"/>
  <c r="O133" i="1"/>
  <c r="O140" i="1"/>
  <c r="O145" i="1"/>
  <c r="O151" i="1"/>
  <c r="O157" i="1"/>
  <c r="O162" i="1"/>
  <c r="O167" i="1"/>
  <c r="O174" i="1"/>
  <c r="P20" i="1"/>
  <c r="P26" i="1"/>
  <c r="P32" i="1"/>
  <c r="P38" i="1"/>
  <c r="P44" i="1"/>
  <c r="P50" i="1"/>
  <c r="P55" i="1"/>
  <c r="P139" i="1"/>
  <c r="Q25" i="1"/>
  <c r="Q48" i="1"/>
  <c r="Q72" i="1"/>
  <c r="Q97" i="1"/>
  <c r="Q116" i="1"/>
  <c r="Q140" i="1"/>
  <c r="R26" i="1"/>
  <c r="R50" i="1"/>
  <c r="R73" i="1"/>
  <c r="R98" i="1"/>
  <c r="R119" i="1"/>
  <c r="R163" i="1"/>
  <c r="S93" i="1"/>
  <c r="Q34" i="1"/>
  <c r="R34" i="1"/>
  <c r="S61" i="1"/>
  <c r="AA61" i="1" s="1"/>
  <c r="Q61" i="1"/>
  <c r="S86" i="1"/>
  <c r="AA86" i="1" s="1"/>
  <c r="Q86" i="1"/>
  <c r="R108" i="1"/>
  <c r="Q108" i="1"/>
  <c r="S136" i="1"/>
  <c r="Q136" i="1"/>
  <c r="P141" i="1"/>
  <c r="Q141" i="1"/>
  <c r="S147" i="1"/>
  <c r="AA147" i="1" s="1"/>
  <c r="P147" i="1"/>
  <c r="Q147" i="1"/>
  <c r="P152" i="1"/>
  <c r="Q152" i="1"/>
  <c r="P158" i="1"/>
  <c r="Q158" i="1"/>
  <c r="P164" i="1"/>
  <c r="Q164" i="1"/>
  <c r="R164" i="1"/>
  <c r="S170" i="1"/>
  <c r="P170" i="1"/>
  <c r="Q170" i="1"/>
  <c r="P175" i="1"/>
  <c r="Q175" i="1"/>
  <c r="O20" i="1"/>
  <c r="O26" i="1"/>
  <c r="O32" i="1"/>
  <c r="O38" i="1"/>
  <c r="O44" i="1"/>
  <c r="O50" i="1"/>
  <c r="O55" i="1"/>
  <c r="O61" i="1"/>
  <c r="O67" i="1"/>
  <c r="O73" i="1"/>
  <c r="O80" i="1"/>
  <c r="O86" i="1"/>
  <c r="O93" i="1"/>
  <c r="O98" i="1"/>
  <c r="O102" i="1"/>
  <c r="O108" i="1"/>
  <c r="O112" i="1"/>
  <c r="O119" i="1"/>
  <c r="O123" i="1"/>
  <c r="O130" i="1"/>
  <c r="O136" i="1"/>
  <c r="O141" i="1"/>
  <c r="O147" i="1"/>
  <c r="O152" i="1"/>
  <c r="O158" i="1"/>
  <c r="O163" i="1"/>
  <c r="O170" i="1"/>
  <c r="O175" i="1"/>
  <c r="P22" i="1"/>
  <c r="P27" i="1"/>
  <c r="P34" i="1"/>
  <c r="P39" i="1"/>
  <c r="P46" i="1"/>
  <c r="P51" i="1"/>
  <c r="P57" i="1"/>
  <c r="P62" i="1"/>
  <c r="P73" i="1"/>
  <c r="P86" i="1"/>
  <c r="P98" i="1"/>
  <c r="P108" i="1"/>
  <c r="P119" i="1"/>
  <c r="P130" i="1"/>
  <c r="Q31" i="1"/>
  <c r="Q54" i="1"/>
  <c r="Q79" i="1"/>
  <c r="Q101" i="1"/>
  <c r="Q122" i="1"/>
  <c r="Q145" i="1"/>
  <c r="Q167" i="1"/>
  <c r="R32" i="1"/>
  <c r="R55" i="1"/>
  <c r="R80" i="1"/>
  <c r="R102" i="1"/>
  <c r="R123" i="1"/>
  <c r="R147" i="1"/>
  <c r="R170" i="1"/>
  <c r="S50" i="1"/>
  <c r="AA50" i="1" s="1"/>
  <c r="S119" i="1"/>
  <c r="S177" i="1"/>
  <c r="AA177" i="1" s="1"/>
  <c r="P177" i="1"/>
  <c r="Q177" i="1"/>
  <c r="R177" i="1"/>
  <c r="O27" i="1"/>
  <c r="O34" i="1"/>
  <c r="O46" i="1"/>
  <c r="O57" i="1"/>
  <c r="O164" i="1"/>
  <c r="O177" i="1"/>
  <c r="Q37" i="1"/>
  <c r="Q59" i="1"/>
  <c r="Q84" i="1"/>
  <c r="Q107" i="1"/>
  <c r="Q129" i="1"/>
  <c r="Q151" i="1"/>
  <c r="Q174" i="1"/>
  <c r="R38" i="1"/>
  <c r="R61" i="1"/>
  <c r="R86" i="1"/>
  <c r="R107" i="1"/>
  <c r="R130" i="1"/>
  <c r="R152" i="1"/>
  <c r="R175" i="1"/>
  <c r="S66" i="1"/>
  <c r="Q22" i="1"/>
  <c r="S22" i="1"/>
  <c r="AA22" i="1" s="1"/>
  <c r="R22" i="1"/>
  <c r="Q39" i="1"/>
  <c r="R39" i="1"/>
  <c r="Q51" i="1"/>
  <c r="R51" i="1"/>
  <c r="Q62" i="1"/>
  <c r="R62" i="1"/>
  <c r="P69" i="1"/>
  <c r="Q69" i="1"/>
  <c r="S69" i="1"/>
  <c r="AA69" i="1" s="1"/>
  <c r="R69" i="1"/>
  <c r="S75" i="1"/>
  <c r="AA75" i="1" s="1"/>
  <c r="P75" i="1"/>
  <c r="Q75" i="1"/>
  <c r="R75" i="1"/>
  <c r="P82" i="1"/>
  <c r="Q82" i="1"/>
  <c r="S82" i="1"/>
  <c r="AA82" i="1" s="1"/>
  <c r="R82" i="1"/>
  <c r="P87" i="1"/>
  <c r="Q87" i="1"/>
  <c r="R87" i="1"/>
  <c r="P94" i="1"/>
  <c r="Q94" i="1"/>
  <c r="R94" i="1"/>
  <c r="P99" i="1"/>
  <c r="Q99" i="1"/>
  <c r="R99" i="1"/>
  <c r="P103" i="1"/>
  <c r="Q103" i="1"/>
  <c r="R103" i="1"/>
  <c r="P109" i="1"/>
  <c r="R109" i="1"/>
  <c r="Q109" i="1"/>
  <c r="S114" i="1"/>
  <c r="AA114" i="1" s="1"/>
  <c r="P114" i="1"/>
  <c r="Q114" i="1"/>
  <c r="R114" i="1"/>
  <c r="P120" i="1"/>
  <c r="Q120" i="1"/>
  <c r="R120" i="1"/>
  <c r="P125" i="1"/>
  <c r="Q125" i="1"/>
  <c r="S125" i="1"/>
  <c r="AA125" i="1" s="1"/>
  <c r="R125" i="1"/>
  <c r="P131" i="1"/>
  <c r="Q131" i="1"/>
  <c r="R131" i="1"/>
  <c r="P137" i="1"/>
  <c r="Q137" i="1"/>
  <c r="R137" i="1"/>
  <c r="P142" i="1"/>
  <c r="Q142" i="1"/>
  <c r="R142" i="1"/>
  <c r="P148" i="1"/>
  <c r="Q148" i="1"/>
  <c r="R148" i="1"/>
  <c r="P155" i="1"/>
  <c r="Q155" i="1"/>
  <c r="R155" i="1"/>
  <c r="P160" i="1"/>
  <c r="Q160" i="1"/>
  <c r="S160" i="1"/>
  <c r="AA160" i="1" s="1"/>
  <c r="R160" i="1"/>
  <c r="Q161" i="1"/>
  <c r="R161" i="1"/>
  <c r="P171" i="1"/>
  <c r="Q171" i="1"/>
  <c r="R171" i="1"/>
  <c r="Q23" i="1"/>
  <c r="R23" i="1"/>
  <c r="Q28" i="1"/>
  <c r="R28" i="1"/>
  <c r="Q35" i="1"/>
  <c r="R35" i="1"/>
  <c r="Q42" i="1"/>
  <c r="S42" i="1"/>
  <c r="AA42" i="1" s="1"/>
  <c r="R42" i="1"/>
  <c r="Q47" i="1"/>
  <c r="R47" i="1"/>
  <c r="Q53" i="1"/>
  <c r="R53" i="1"/>
  <c r="S53" i="1"/>
  <c r="AA53" i="1" s="1"/>
  <c r="Q58" i="1"/>
  <c r="R58" i="1"/>
  <c r="Q63" i="1"/>
  <c r="R63" i="1"/>
  <c r="Q70" i="1"/>
  <c r="R70" i="1"/>
  <c r="Q76" i="1"/>
  <c r="R76" i="1"/>
  <c r="Q83" i="1"/>
  <c r="R83" i="1"/>
  <c r="S89" i="1"/>
  <c r="AA89" i="1" s="1"/>
  <c r="Q89" i="1"/>
  <c r="R89" i="1"/>
  <c r="Q95" i="1"/>
  <c r="R95" i="1"/>
  <c r="Q100" i="1"/>
  <c r="R100" i="1"/>
  <c r="R104" i="1"/>
  <c r="Q104" i="1"/>
  <c r="Q110" i="1"/>
  <c r="R110" i="1"/>
  <c r="Q115" i="1"/>
  <c r="R115" i="1"/>
  <c r="Q121" i="1"/>
  <c r="R121" i="1"/>
  <c r="Q126" i="1"/>
  <c r="R126" i="1"/>
  <c r="Q132" i="1"/>
  <c r="R132" i="1"/>
  <c r="Q139" i="1"/>
  <c r="R139" i="1"/>
  <c r="Q144" i="1"/>
  <c r="R144" i="1"/>
  <c r="S144" i="1"/>
  <c r="AA144" i="1" s="1"/>
  <c r="Q149" i="1"/>
  <c r="R149" i="1"/>
  <c r="Q156" i="1"/>
  <c r="R156" i="1"/>
  <c r="R162" i="1"/>
  <c r="P162" i="1"/>
  <c r="Q166" i="1"/>
  <c r="S166" i="1"/>
  <c r="AA166" i="1" s="1"/>
  <c r="R166" i="1"/>
  <c r="R172" i="1"/>
  <c r="Q172" i="1"/>
  <c r="Q178" i="1"/>
  <c r="R178" i="1"/>
  <c r="O23" i="1"/>
  <c r="O28" i="1"/>
  <c r="O35" i="1"/>
  <c r="O42" i="1"/>
  <c r="O47" i="1"/>
  <c r="O53" i="1"/>
  <c r="O58" i="1"/>
  <c r="O63" i="1"/>
  <c r="O70" i="1"/>
  <c r="O76" i="1"/>
  <c r="O83" i="1"/>
  <c r="O89" i="1"/>
  <c r="O95" i="1"/>
  <c r="O100" i="1"/>
  <c r="O104" i="1"/>
  <c r="O110" i="1"/>
  <c r="O115" i="1"/>
  <c r="O121" i="1"/>
  <c r="O126" i="1"/>
  <c r="O132" i="1"/>
  <c r="O139" i="1"/>
  <c r="O144" i="1"/>
  <c r="O149" i="1"/>
  <c r="O156" i="1"/>
  <c r="O161" i="1"/>
  <c r="O166" i="1"/>
  <c r="O172" i="1"/>
  <c r="O178" i="1"/>
  <c r="P25" i="1"/>
  <c r="P31" i="1"/>
  <c r="P37" i="1"/>
  <c r="P43" i="1"/>
  <c r="P48" i="1"/>
  <c r="P54" i="1"/>
  <c r="P59" i="1"/>
  <c r="P67" i="1"/>
  <c r="P80" i="1"/>
  <c r="P93" i="1"/>
  <c r="P102" i="1"/>
  <c r="P112" i="1"/>
  <c r="P123" i="1"/>
  <c r="P136" i="1"/>
  <c r="P156" i="1"/>
  <c r="P178" i="1"/>
  <c r="Q43" i="1"/>
  <c r="Q66" i="1"/>
  <c r="Q90" i="1"/>
  <c r="Q111" i="1"/>
  <c r="Q133" i="1"/>
  <c r="Q157" i="1"/>
  <c r="R20" i="1"/>
  <c r="R44" i="1"/>
  <c r="R67" i="1"/>
  <c r="R93" i="1"/>
  <c r="R112" i="1"/>
  <c r="R136" i="1"/>
  <c r="R158" i="1"/>
  <c r="S19" i="1"/>
  <c r="S79" i="1"/>
  <c r="AA79" i="1" s="1"/>
  <c r="S155" i="1"/>
  <c r="R19" i="1"/>
  <c r="O179" i="1"/>
  <c r="P179" i="1"/>
  <c r="Q19" i="1"/>
  <c r="P19" i="1"/>
  <c r="AB119" i="1" l="1"/>
  <c r="AA119" i="1"/>
  <c r="AB136" i="1"/>
  <c r="AA136" i="1"/>
  <c r="V19" i="1"/>
  <c r="AB19" i="1"/>
  <c r="AA19" i="1"/>
  <c r="AB93" i="1"/>
  <c r="AA93" i="1"/>
  <c r="AB170" i="1"/>
  <c r="AA170" i="1"/>
  <c r="AA129" i="1"/>
  <c r="AB129" i="1"/>
  <c r="AA155" i="1"/>
  <c r="AB155" i="1"/>
  <c r="AB66" i="1"/>
  <c r="AA66" i="1"/>
  <c r="AA107" i="1"/>
  <c r="AB107" i="1"/>
  <c r="AB31" i="1"/>
  <c r="AA31" i="1"/>
  <c r="V79" i="1"/>
  <c r="U79" i="1"/>
  <c r="T79" i="1"/>
  <c r="Y79" i="1" s="1"/>
  <c r="V166" i="1"/>
  <c r="T166" i="1"/>
  <c r="Y166" i="1" s="1"/>
  <c r="U166" i="1"/>
  <c r="V119" i="1"/>
  <c r="T119" i="1"/>
  <c r="U119" i="1"/>
  <c r="V86" i="1"/>
  <c r="U86" i="1"/>
  <c r="T86" i="1"/>
  <c r="Y86" i="1" s="1"/>
  <c r="V72" i="1"/>
  <c r="T72" i="1"/>
  <c r="Y72" i="1" s="1"/>
  <c r="U72" i="1"/>
  <c r="V37" i="1"/>
  <c r="U37" i="1"/>
  <c r="T37" i="1"/>
  <c r="V25" i="1"/>
  <c r="U25" i="1"/>
  <c r="T25" i="1"/>
  <c r="V57" i="1"/>
  <c r="U57" i="1"/>
  <c r="T57" i="1"/>
  <c r="U19" i="1"/>
  <c r="T19" i="1"/>
  <c r="Y19" i="1" s="1"/>
  <c r="V125" i="1"/>
  <c r="T125" i="1"/>
  <c r="Y125" i="1" s="1"/>
  <c r="U125" i="1"/>
  <c r="V75" i="1"/>
  <c r="U75" i="1"/>
  <c r="T75" i="1"/>
  <c r="Y75" i="1" s="1"/>
  <c r="V22" i="1"/>
  <c r="U22" i="1"/>
  <c r="T22" i="1"/>
  <c r="Y22" i="1" s="1"/>
  <c r="V50" i="1"/>
  <c r="T50" i="1"/>
  <c r="Y50" i="1" s="1"/>
  <c r="U50" i="1"/>
  <c r="V93" i="1"/>
  <c r="U93" i="1"/>
  <c r="T93" i="1"/>
  <c r="V174" i="1"/>
  <c r="U174" i="1"/>
  <c r="T174" i="1"/>
  <c r="Y174" i="1" s="1"/>
  <c r="V144" i="1"/>
  <c r="U144" i="1"/>
  <c r="T144" i="1"/>
  <c r="Y144" i="1" s="1"/>
  <c r="V42" i="1"/>
  <c r="T42" i="1"/>
  <c r="U42" i="1"/>
  <c r="V136" i="1"/>
  <c r="U136" i="1"/>
  <c r="T136" i="1"/>
  <c r="Y136" i="1" s="1"/>
  <c r="V53" i="1"/>
  <c r="T53" i="1"/>
  <c r="U53" i="1"/>
  <c r="V160" i="1"/>
  <c r="U160" i="1"/>
  <c r="T160" i="1"/>
  <c r="V114" i="1"/>
  <c r="U114" i="1"/>
  <c r="T114" i="1"/>
  <c r="V170" i="1"/>
  <c r="U170" i="1"/>
  <c r="T170" i="1"/>
  <c r="V61" i="1"/>
  <c r="T61" i="1"/>
  <c r="U61" i="1"/>
  <c r="V151" i="1"/>
  <c r="T151" i="1"/>
  <c r="Y151" i="1" s="1"/>
  <c r="U151" i="1"/>
  <c r="V129" i="1"/>
  <c r="U129" i="1"/>
  <c r="T129" i="1"/>
  <c r="V147" i="1"/>
  <c r="U147" i="1"/>
  <c r="T147" i="1"/>
  <c r="V155" i="1"/>
  <c r="T155" i="1"/>
  <c r="U155" i="1"/>
  <c r="V89" i="1"/>
  <c r="T89" i="1"/>
  <c r="Y89" i="1" s="1"/>
  <c r="U89" i="1"/>
  <c r="V82" i="1"/>
  <c r="T82" i="1"/>
  <c r="U82" i="1"/>
  <c r="V69" i="1"/>
  <c r="U69" i="1"/>
  <c r="T69" i="1"/>
  <c r="Y69" i="1" s="1"/>
  <c r="V66" i="1"/>
  <c r="U66" i="1"/>
  <c r="T66" i="1"/>
  <c r="Y66" i="1" s="1"/>
  <c r="V177" i="1"/>
  <c r="U177" i="1"/>
  <c r="T177" i="1"/>
  <c r="V107" i="1"/>
  <c r="T107" i="1"/>
  <c r="U107" i="1"/>
  <c r="V97" i="1"/>
  <c r="U97" i="1"/>
  <c r="T97" i="1"/>
  <c r="V31" i="1"/>
  <c r="T31" i="1"/>
  <c r="Y31" i="1" s="1"/>
  <c r="U31" i="1"/>
  <c r="V46" i="1"/>
  <c r="U46" i="1"/>
  <c r="T46" i="1"/>
  <c r="G180" i="1"/>
  <c r="G176" i="1"/>
  <c r="G173" i="1"/>
  <c r="G168" i="1"/>
  <c r="G165" i="1"/>
  <c r="G159" i="1"/>
  <c r="G153" i="1"/>
  <c r="G150" i="1"/>
  <c r="G146" i="1"/>
  <c r="G143" i="1"/>
  <c r="AC129" i="1" l="1"/>
  <c r="AD129" i="1"/>
  <c r="AD119" i="1"/>
  <c r="AC119" i="1"/>
  <c r="AD42" i="1"/>
  <c r="AC31" i="1"/>
  <c r="AD31" i="1"/>
  <c r="AC66" i="1"/>
  <c r="AD66" i="1"/>
  <c r="AC93" i="1"/>
  <c r="AD93" i="1"/>
  <c r="AC107" i="1"/>
  <c r="AD107" i="1"/>
  <c r="AC155" i="1"/>
  <c r="AD155" i="1"/>
  <c r="AC136" i="1"/>
  <c r="AD136" i="1"/>
  <c r="AD170" i="1"/>
  <c r="AC170" i="1"/>
  <c r="AC19" i="1"/>
  <c r="AD19" i="1"/>
  <c r="G181" i="1"/>
  <c r="G154" i="1"/>
  <c r="G169" i="1"/>
  <c r="G138" i="1"/>
  <c r="G134" i="1"/>
  <c r="G135" i="1" s="1"/>
  <c r="G127" i="1"/>
  <c r="G124" i="1"/>
  <c r="G117" i="1"/>
  <c r="G113" i="1"/>
  <c r="G105" i="1"/>
  <c r="G96" i="1"/>
  <c r="G91" i="1"/>
  <c r="G88" i="1"/>
  <c r="G85" i="1"/>
  <c r="G81" i="1"/>
  <c r="G77" i="1"/>
  <c r="G74" i="1"/>
  <c r="G71" i="1"/>
  <c r="G68" i="1"/>
  <c r="G64" i="1"/>
  <c r="G60" i="1"/>
  <c r="G56" i="1"/>
  <c r="G52" i="1"/>
  <c r="G49" i="1"/>
  <c r="G45" i="1"/>
  <c r="G40" i="1"/>
  <c r="G36" i="1"/>
  <c r="G33" i="1"/>
  <c r="G29" i="1"/>
  <c r="G24" i="1"/>
  <c r="G21" i="1"/>
  <c r="G128" i="1" l="1"/>
  <c r="G118" i="1"/>
  <c r="G78" i="1"/>
  <c r="G106" i="1"/>
  <c r="G92" i="1"/>
  <c r="G41" i="1"/>
  <c r="G65" i="1"/>
  <c r="G30" i="1"/>
</calcChain>
</file>

<file path=xl/sharedStrings.xml><?xml version="1.0" encoding="utf-8"?>
<sst xmlns="http://schemas.openxmlformats.org/spreadsheetml/2006/main" count="866" uniqueCount="537">
  <si>
    <t>#</t>
  </si>
  <si>
    <t>F1C1</t>
  </si>
  <si>
    <t>CARACTERÍSTICAS</t>
  </si>
  <si>
    <t>ASPECTOS A EVALUAR</t>
  </si>
  <si>
    <t>CONDICIÓN DE VERIFICACIÓN</t>
  </si>
  <si>
    <r>
      <rPr>
        <b/>
        <sz val="10"/>
        <color theme="1"/>
        <rFont val="Gadugi"/>
        <family val="2"/>
      </rPr>
      <t>FACTOR 1. Identidad institucional.</t>
    </r>
    <r>
      <rPr>
        <sz val="10"/>
        <color theme="1"/>
        <rFont val="Gadugi"/>
        <family val="2"/>
      </rPr>
      <t xml:space="preserve"> 
Una institución de alta calidad se reconoce por tener unos valores declarados y un proyecto educativo institucional, o lo que haga sus veces, socializados y apropiados por la comunidad. Es el referente fundamental para el desarrollo de las labores formativas, académicas, docentes, científicas, culturales y de extensión, en todo su ámbito de influencia y en las modalidades que la institución determine. A su vez, cuenta con un proceso institucional participativo de valoración y actualización sistemática, en el cual se evidencia la inclusión de los diferentes estamentos y actores que intervienen en el desarrollo y/o gestión de la institución y/o del programa académico.</t>
    </r>
  </si>
  <si>
    <t>F1C1AE1</t>
  </si>
  <si>
    <t>Coherencia de la misión con la naturaleza jurídica, tradición, objetivos y logros institucionales, los procesos académicos y administrativos y la información que suministra a la comunidad institucional y al sector externo</t>
  </si>
  <si>
    <t>Pertinencia de la misión con el entorno social, cultural, ambiental y productivo, así como con la imagen que da a la sociedad.</t>
  </si>
  <si>
    <t>F1C1AE2</t>
  </si>
  <si>
    <t>F1C2</t>
  </si>
  <si>
    <t>F1C2AE3</t>
  </si>
  <si>
    <r>
      <rPr>
        <b/>
        <sz val="10"/>
        <color theme="1"/>
        <rFont val="Gadugi"/>
        <family val="2"/>
      </rPr>
      <t>Característica 1. Coherencia y pertinencia de la misión.</t>
    </r>
    <r>
      <rPr>
        <sz val="10"/>
        <color theme="1"/>
        <rFont val="Gadugi"/>
        <family val="2"/>
      </rPr>
      <t xml:space="preserve">
La institución de alta calidad se reconoce porque cuenta con una misión que es coherente y pertinente con el medio social, cultural y ambiental, de acuerdo con su naturaleza jurídica, identidad, tipología y contexto. Dicha misión es dinámica en la medida que implica una evaluación sistemática, es coherente y está articulada con los cambios del entorno; a su vez, debe desplegarse en los objetivos y los procesos académicos y administrativos.</t>
    </r>
  </si>
  <si>
    <r>
      <rPr>
        <b/>
        <sz val="10"/>
        <color theme="1"/>
        <rFont val="Gadugi"/>
        <family val="2"/>
      </rPr>
      <t>Característica 2. Orientaciones y estrategias del proyecto educativo institucional o lo que haga sus veces.</t>
    </r>
    <r>
      <rPr>
        <sz val="10"/>
        <color theme="1"/>
        <rFont val="Gadugi"/>
        <family val="2"/>
      </rPr>
      <t xml:space="preserve">
La institución de alta calidad se reconoce porque cuenta con un proyecto educativo institucional, o lo que haga sus veces, como fundamento para el gobierno institucional; la planeación; la administración; la evaluación y la autorregulación; y el desarrollo y proyección de sus labores formativas, académicas, docentes, científicas, culturales y de extensión. De igual manera, es el referente en la definición de los requerimientos para el desarrollo del bienestar institucional y la demanda de los recursos físicos, tecnológicos y financieros, así como en el fortalecimiento de las relaciones nacionales e internacionales. Lo anterior, de acuerdo con su naturaleza jurídica, identidad, misión, tipología y en un contexto determinado.</t>
    </r>
  </si>
  <si>
    <t>Existencia de un Proyecto Educativo Institucional, o lo que haga sus veces, como referente que orienta y define estrategias, en correspondencia con su naturaleza jurídica, organización, administración, evaluación y autorregulación de la docencia, investigación, y extensión o proyección social, bienestar, internacionalización, recursos físicos, tecnológicos y financieros; así como con los modelos de autoevaluación previstos y su incidencia en la mejora continua de sus procesos.</t>
  </si>
  <si>
    <t>Apreciación por parte de la comunidad académica sobre las orientaciones y estrategias planteadas en el proyecto educativo institucional, en correspondencia con las dinámicas y prácticas de la organización, y sus repercusiones en la toma de decisiones, administración, evaluación y autorregulación de las labores académicas, formativas, docentes, científicas, culturales y de extensión, así como del bienestar, la internacionalización y los recursos físicos, tecnológicos y financieros, junto con las acciones emprendidas como resultado de dichas apreciaciones.</t>
  </si>
  <si>
    <t>F1C2AE4</t>
  </si>
  <si>
    <t>F1C3</t>
  </si>
  <si>
    <r>
      <rPr>
        <b/>
        <sz val="10"/>
        <color theme="1"/>
        <rFont val="Gadugi"/>
        <family val="2"/>
      </rPr>
      <t xml:space="preserve">Característica 3. Formación integral y construcción de identidad. </t>
    </r>
    <r>
      <rPr>
        <sz val="10"/>
        <color theme="1"/>
        <rFont val="Gadugi"/>
        <family val="2"/>
      </rPr>
      <t xml:space="preserve">
La institución de alta calidad se reconoce porque, además de una formación académica y profesional de alto nivel, brinda oportunidades para el desarrollo personal en todas las dimensiones del ser humano, al tiempo que fortalece la comunidad académica en un ambiente que incentiva el bienestar institucional, de acuerdo con su identidad. Todo lo anterior se evidencia en el reconocimiento de la identidad institucional por parte de la sociedad en general, a través de la impronta común que la comunidad académica demuestra en su quehacer cotidiano y en el ejercicio de su profesión.
</t>
    </r>
  </si>
  <si>
    <t>F1C3AE5</t>
  </si>
  <si>
    <t>Participación de los estudiantes en los programas de formación integral que ofrece la institución en el marco del fortalecimiento de la comunidad académica en un ambiente institucional en el que se evidencien las condiciones propicias para hacerlo y sea además incluyente.</t>
  </si>
  <si>
    <t>Apreciación por parte de la comunidad académica en relación con el acceso y la pertinencia de las oportunidades que brinda la institución para el fomento de la formación integral de los estudiantes y el fortalecimiento de la comunidad académica, en un ambiente institucional propicio, incluyente, de responsabilidad social y con valores éticos, junto con las acciones emprendidas como resultado de dichas apreciaciones.</t>
  </si>
  <si>
    <t>F1C3AE6</t>
  </si>
  <si>
    <t>Análisis de los logros obtenidos en relación con la formación integral de los estudiantes.</t>
  </si>
  <si>
    <t>Apreciación de los egresados sobre el efecto de la formación integral en su desarrollo personal y profesional, junto con las acciones emprendidas como resultado de dichas apreciaciones.</t>
  </si>
  <si>
    <t>F1C3AE7</t>
  </si>
  <si>
    <t>F1C3AE8</t>
  </si>
  <si>
    <t>F1</t>
  </si>
  <si>
    <r>
      <rPr>
        <b/>
        <sz val="10"/>
        <color theme="1"/>
        <rFont val="Gadugi"/>
        <family val="2"/>
      </rPr>
      <t>FACTOR 2. Gobierno institucional y transparencia.</t>
    </r>
    <r>
      <rPr>
        <sz val="10"/>
        <color theme="1"/>
        <rFont val="Gadugi"/>
        <family val="2"/>
      </rPr>
      <t xml:space="preserve"> 
Una institución de alta calidad, de acuerdo con su naturaleza jurídica, identidad, misión, tipología y contexto, se reconoce por tener un gobierno que ofrece estabilidad institucional y que se ejerce a través de un sistema de normas, reglamentos, políticas, estrategias, decisiones, estructuras y procesos, dirigidos al servicio de los intereses generales y al cumplimiento de su misión y proyecto educativo institucional, o lo que haga sus veces, bajo criterios de ética, efectividad, calidad, integridad, transparencia, inclusión, equidad y participación de los miembros de la comunidad académica. 
</t>
    </r>
  </si>
  <si>
    <t>F2C4</t>
  </si>
  <si>
    <r>
      <rPr>
        <b/>
        <sz val="10"/>
        <color theme="1"/>
        <rFont val="Gadugi"/>
        <family val="2"/>
      </rPr>
      <t xml:space="preserve">Característica 4. Buen gobierno y máximo órgano de gobierno. </t>
    </r>
    <r>
      <rPr>
        <sz val="10"/>
        <color theme="1"/>
        <rFont val="Gadugi"/>
        <family val="2"/>
      </rPr>
      <t xml:space="preserve">
La institución de alta calidad se reconoce porque las orientaciones estratégicas y las decisiones de política y desarrollo institucional se toman en su máximo órgano de gobierno, el cual cuenta con la participación, entre otros, de representantes de los sectores externos, de los profesores y los estudiantes, en coherencia con su naturaleza jurídica, identidad, misión y tipología. 
</t>
    </r>
  </si>
  <si>
    <t>F2C4AE9</t>
  </si>
  <si>
    <t>Formulación, por parte del máximo órgano de dirección, con el apoyo de los demás órganos colegiados, de las orientaciones estratégicas y decisiones de política y desarrollo institucional, y evaluación de estas mediante análisis sistemáticos y periódicos que den cuenta de su aplicación, según su naturaleza jurídica y el código de buen gobierno.</t>
  </si>
  <si>
    <t>Apreciación de la comunidad académica sobre la eficiencia, transparencia y buenas prácticas adelantadas por los órganos de gobierno institucional y sus integrantes, y la participación de la comunidad académica en dichos organismos, junto con las acciones emprendidas como resultado de dichas apreciaciones.</t>
  </si>
  <si>
    <t>F2C4AE10</t>
  </si>
  <si>
    <t>F2C5</t>
  </si>
  <si>
    <t>F2C5AE11</t>
  </si>
  <si>
    <t>Análisis de los resultados de la participación de los grupos de interés en la construcción del Proyecto Educativo Institucional, o lo que haga sus veces, y en la formulación de sus planes de desarrollo.</t>
  </si>
  <si>
    <t>Análisis de los resultados derivados de la articulación con los grupos de interés y actores del Sistema Nacional de Acreditación, dando cuenta de las contribuciones más relevantes de dicha articulación en las labores académicas, formativas, docentes, científicas, culturales y de extensión.</t>
  </si>
  <si>
    <t>F2C5AE12</t>
  </si>
  <si>
    <r>
      <rPr>
        <b/>
        <sz val="10"/>
        <color theme="1"/>
        <rFont val="Gadugi"/>
        <family val="2"/>
      </rPr>
      <t xml:space="preserve">Característica 6. Rendición de cuentas. </t>
    </r>
    <r>
      <rPr>
        <sz val="10"/>
        <color theme="1"/>
        <rFont val="Gadugi"/>
        <family val="2"/>
      </rPr>
      <t xml:space="preserve">
La institución de alta calidad se reconoce porque demuestra que desarrolla mecanismos de rendición de cuentas periódicos a todos sus grupos de interés y a la comunidad académica, mediante procesos y mecanismos reflexivos, estructurados y documentados, que permiten un análisis objetivo de los compromisos establecidos.
</t>
    </r>
  </si>
  <si>
    <t>F2C6</t>
  </si>
  <si>
    <t>F2C6AE13</t>
  </si>
  <si>
    <t>Evidencia documental, testimonial y estadística sobre la existencia de mecanismos de rendición de cuentas y su efecto en la mejora institucional.</t>
  </si>
  <si>
    <t>Evidencia de la evaluación y análisis de los resultados de los ejercicios de rendición de cuentas a los grupos de interés y la comunidad académica, en el que sean visibles los espacios de reflexión en donde participan la comunidad académica y la sociedad, y cómo dichos resultados se incorporan en la planeación y la toma de decisiones para el mejoramiento continuo.</t>
  </si>
  <si>
    <t>Apreciación de la comunidad académica frente a la rendición de cuentas que realiza la institución de manera periódica a todos sus grupos de interés y a la comunidad académica, mediante procesos y mecanismos reflexivos, estructurados y documentados, junto con las acciones emprendidas como resultado de dichas apreciaciones.</t>
  </si>
  <si>
    <t>F2C6AE14</t>
  </si>
  <si>
    <t>F2C6AE15</t>
  </si>
  <si>
    <t>F2</t>
  </si>
  <si>
    <r>
      <rPr>
        <b/>
        <sz val="10"/>
        <color theme="1"/>
        <rFont val="Gadugi"/>
        <family val="2"/>
      </rPr>
      <t xml:space="preserve">FACTOR 3. Desarrollo, gestión y sostenibilidad institucional. </t>
    </r>
    <r>
      <rPr>
        <sz val="10"/>
        <color theme="1"/>
        <rFont val="Gadugi"/>
        <family val="2"/>
      </rPr>
      <t xml:space="preserve">
Una institución de alta calidad se reconoce por contar con una arquitectura institucional articulada al servicio del desarrollo permanente de sus labores formativas, académicas, docentes, científicas, culturales y de extensión, en correspondencia con su naturaleza jurídica, identidad, misión, tipología y contexto regional. 
</t>
    </r>
  </si>
  <si>
    <r>
      <rPr>
        <b/>
        <sz val="10"/>
        <color theme="1"/>
        <rFont val="Gadugi"/>
        <family val="2"/>
      </rPr>
      <t xml:space="preserve">Característica 7. Administración y gestión. </t>
    </r>
    <r>
      <rPr>
        <sz val="10"/>
        <color theme="1"/>
        <rFont val="Gadugi"/>
        <family val="2"/>
      </rPr>
      <t xml:space="preserve">
La institución de alta calidad se reconoce porque demuestra que su administración y su gestión están orientadas al apoyo y acompañamiento para una eficiente ejecución de sus labores formativas, académicas, docentes, científicas, culturales y de extensión, definidas por ella en el marco de la Constitución y la ley, según su naturaleza jurídica, tipología, identidad y misión. Asimismo, la institución desarrolla políticas de estímulo, promoción y cualificación de sus funcionarios, e implementa un modelo de arquitectura institucional que se expresa en la articulación de la organización, los procesos y los cargos, con un seguimiento periódico que le permite evidenciar oportunidades de mejora e implementarlas.
</t>
    </r>
  </si>
  <si>
    <t>C3C7AE16</t>
  </si>
  <si>
    <t>Análisis de los resultados de las políticas y de la implementación de los procesos de administración y gestión, orientadas a la ejecución de labores para el desarrollo de la docencia, la investigación y la extensión o proyección social, demostrando una ejecución eficiente y efectiva.</t>
  </si>
  <si>
    <t>Apreciación por parte de los miembros de la comunidad académica sobre los resultados obtenidos de la aplicación de las políticas y de los procesos de administración y gestión en el desarrollo de la docencia, investigación, internacionalización, extensión y proyección social, junto con las acciones emprendidas como resultado de dichas apreciaciones.</t>
  </si>
  <si>
    <t xml:space="preserve">Análisis de los resultados de la aplicación de políticas de estímulos, capacitación y promoción del personal administrativo que contribuyan a la cualificación del desempeño de los funcionarios en el ejercicio de sus actividades y procesos. </t>
  </si>
  <si>
    <t>C3C7AE17</t>
  </si>
  <si>
    <t>C3C7AE18</t>
  </si>
  <si>
    <t>F3C7</t>
  </si>
  <si>
    <t>F3C8</t>
  </si>
  <si>
    <r>
      <rPr>
        <b/>
        <sz val="10"/>
        <color theme="1"/>
        <rFont val="Gadugi"/>
        <family val="2"/>
      </rPr>
      <t xml:space="preserve">Característica 8. Procesos de comunicación. </t>
    </r>
    <r>
      <rPr>
        <sz val="10"/>
        <color theme="1"/>
        <rFont val="Gadugi"/>
        <family val="2"/>
      </rPr>
      <t xml:space="preserve">
La institución de alta calidad se reconoce porque demuestra que mantiene, con responsabilidad y alta cobertura, procesos y mecanismos de comunicación eficientes y actualizados, que promueven y garantizan el derecho de acceso a la información y la protección de datos, con observancia de los enfoques diferenciales, de manera que la información y los datos sean apropiados por los destinatarios. 
</t>
    </r>
  </si>
  <si>
    <t>F3C8AE19</t>
  </si>
  <si>
    <t>Resultados de los análisis sistemáticos y periódicos sobre la efectividad de los sistemas de información integrados y la eficacia de los mecanismos implementados para el desarrollo de la comunicación interna y externa de la institución y los mecanismos de evaluación permanente.</t>
  </si>
  <si>
    <t>Demostración de la efectividad de los canales de comunicación de la institución, que evidencien ampliación de su alcance, accesibilidad y calidad, así como, su permanente actualización tecnológica, con enfoque diferencial.</t>
  </si>
  <si>
    <t>Apreciación por parte de los miembros de la comunidad académica de la pertinencia, accesibilidad, seguridad y usabilidad de la plataforma tecnológica adecuada para garantizar la conectividad a todos los miembros de la comunidad académica, junto con las acciones emprendidas como resultado de dichas apreciaciones.</t>
  </si>
  <si>
    <t>F3C8AE20</t>
  </si>
  <si>
    <t>F3C8AE21</t>
  </si>
  <si>
    <t>F3C9</t>
  </si>
  <si>
    <r>
      <rPr>
        <b/>
        <sz val="10"/>
        <color theme="1"/>
        <rFont val="Gadugi"/>
        <family val="2"/>
      </rPr>
      <t xml:space="preserve">Característica 9. Capacidad de gestión. </t>
    </r>
    <r>
      <rPr>
        <sz val="10"/>
        <color theme="1"/>
        <rFont val="Gadugi"/>
        <family val="2"/>
      </rPr>
      <t xml:space="preserve">
La institución de alta calidad se reconoce porque demuestra que la gestión se ejerce con liderazgo y que sus orientaciones están claramente definidas, son conocidas por los distintos estamentos y contribuyen efectivamente a la estabilidad administrativa de la institución y a la continuidad de sus políticas académicas asociadas a currículo, resultados de aprendizaje, créditos y actividades, políticas de gestión institucional y bienestar, y políticas de investigación, innovación y creación. </t>
    </r>
  </si>
  <si>
    <t>F3C9AE22</t>
  </si>
  <si>
    <t>Apreciación por parte de los miembros de la comunidad institucional acerca del liderazgo, integridad e idoneidad de los responsables de la dirección de la institución y sus dependencias, junto con las acciones emprendidas como resultado de dichas apreciaciones.</t>
  </si>
  <si>
    <t>F3C9AE23</t>
  </si>
  <si>
    <t>Apreciación, por parte de los miembros de la comunidad de profesores y administrativos, sobre la aplicación de mecanismos transparentes para la designación de los cargos de dirección y asignación de responsabilidades, funciones y roles, y sobre los procedimientos que deben seguirse de acuerdo con las políticas establecidas para estos fines, junto con las acciones emprendidas como resultado de dichas apreciaciones.</t>
  </si>
  <si>
    <t>F3C10</t>
  </si>
  <si>
    <r>
      <rPr>
        <b/>
        <sz val="10"/>
        <color theme="1"/>
        <rFont val="Gadugi"/>
        <family val="2"/>
      </rPr>
      <t>Característica 10. Recursos de apoyo académico.</t>
    </r>
    <r>
      <rPr>
        <sz val="10"/>
        <color theme="1"/>
        <rFont val="Gadugi"/>
        <family val="2"/>
      </rPr>
      <t xml:space="preserve"> 
La institución de alta calidad se reconoce porque demuestra que cuenta con la dotación de equipos, mobiliario, plataformas tecnológicas, sistemas informáticos y lo que haga sus veces, recursos bibliográficos físicos y/o digitales, bases de datos, recursos de aprendizaje e información, que garantizan la disponibilidad, el acceso, la adaptabilidad y aceptabilidad en los ambientes de aprendizaje físicos y virtuales de que dispone. Asimismo, atiende los requerimientos particulares de la comunidad académica, para que estos recursos sean utilizados apropiadamente en el desarrollo de las labores formativas, académicas, docentes, científicas, culturales y de extensión, dando alcance a los diferentes niveles de formación y modalidades de sus programas académicos, en correspondencia con su naturaleza jurídica, identidad, misión, tipología y contexto regional.</t>
    </r>
  </si>
  <si>
    <t>F3C10AE24</t>
  </si>
  <si>
    <t>Apreciación por parte de profesores y estudiantes, acerca de si las colecciones bibliográficas, documentales y de archivo, bases de datos y revistas son suficientes para la capacidad de la institución, y tienen la pertinencia y actualidad requeridas para respaldar las labores académicas, formativas, de investigación, culturales y de extensión, de acuerdo con las áreas de estudio, los niveles y las modalidades, junto con las acciones emprendidas como resultado de dichas apreciaciones.</t>
  </si>
  <si>
    <t>Apreciación por parte de los miembros de la comunidad académica, acerca de la accesibilidad, disponibilidad, pertinencia, dotación de equipos y mobiliario, así como de la calidad de los laboratorios y sitios de práctica para el desarrollo de las labores de docencia (incluyendo las prácticas formativas en escenarios de práctica en el marco de la relación docencia servicio para los programas del área de la salud), investigación, extensión o proyección social de la institución, junto con las acciones emprendidas como resultado de dichas apreciaciones.</t>
  </si>
  <si>
    <t>Evidencia de los efectos de la apreciación de la comunidad académica en la evaluación y mejora de los mecanismos para la compra, mantenimiento, renovación y acceso de los equipos, mobiliario, plataformas tecnológicas, sistemas informáticos o lo que haga sus veces, recursos bibliográficos físicos y/o digitales, bases de datos y recursos de aprendizaje e información.</t>
  </si>
  <si>
    <t>F3C10AE25</t>
  </si>
  <si>
    <t>F3C10AE26</t>
  </si>
  <si>
    <t>F3</t>
  </si>
  <si>
    <t>F3C11</t>
  </si>
  <si>
    <r>
      <rPr>
        <b/>
        <sz val="10"/>
        <color theme="1"/>
        <rFont val="Gadugi"/>
        <family val="2"/>
      </rPr>
      <t>Característica 11. Infraestructura física y tecnológica</t>
    </r>
    <r>
      <rPr>
        <sz val="10"/>
        <color theme="1"/>
        <rFont val="Gadugi"/>
        <family val="2"/>
      </rPr>
      <t xml:space="preserve">. 
La institución de alta calidad se reconoce porque demuestra la efectividad de una infraestructura física y tecnológica con espacios físicos y virtuales e instalaciones para el desarrollo de las labores formativas, académicas, docentes, científicas, culturales y de extensión en ambientes de bienestar.
La capacidad instalada debe estar acorde con el número de programas académicos, los niveles y las modalidades, en correspondencia con su naturaleza jurídica, identidad, misión, tipología y contexto regional. Para tal fin, se deberá evidenciar la planeación, gestión y operación de la infraestructura física y tecnológica. Asimismo, la institución implementa acciones que acogen prácticas de inclusión y garantizan un desarrollo sostenible y armónico con las demandas del cuidado del ambiente. 
</t>
    </r>
  </si>
  <si>
    <t>F3C11AE27</t>
  </si>
  <si>
    <t>Evidencia de las acciones de mejoramiento como resultado del seguimiento del uso y de la efectividad de la capacidad institucional instalada en infraestructura física y tecnológica, acorde con el número de estudiantes, profesores, personal administrativo y la oferta de programas académicos, en armonía con el cuidado del medio ambiente.</t>
  </si>
  <si>
    <t>Evidencia de la disponibilidad de espacios incluyentes para población diversa.</t>
  </si>
  <si>
    <t>Apreciación por parte de los miembros de la comunidad académica, acerca de la calidad, disponibilidad y accesibilidad de los distintos espacios para el desarrollo de las labores formativas, académicas, docentes, científicas, culturales y de extensión en ambientes de bienestar, acorde con las modalidades de oferta académica que declara la institución, en armonía con el cuidado del medio ambiente, junto con las acciones emprendidas como resultado de dichas apreciaciones.</t>
  </si>
  <si>
    <t>F3C11AE28</t>
  </si>
  <si>
    <t>F3C11AE29</t>
  </si>
  <si>
    <r>
      <rPr>
        <b/>
        <sz val="10"/>
        <color theme="1"/>
        <rFont val="Gadugi"/>
        <family val="2"/>
      </rPr>
      <t>Característica 12. Recursos y gestión financiera.</t>
    </r>
    <r>
      <rPr>
        <sz val="10"/>
        <color theme="1"/>
        <rFont val="Gadugi"/>
        <family val="2"/>
      </rPr>
      <t xml:space="preserve"> 
Una institución de alta calidad demuestra que cuenta con patrimonio propio, solidez financiera y una asignación apropiada de recursos financieros para la operación y la inversión, de acuerdo con el desarrollo de las labores formativas, académicas, docentes, científicas, culturales y de extensión, en coherencia con su naturaleza jurídica, tipología e identidad institucional y con las modalidades en que ofrece sus programas académicos. En consecuencia, la institución planea, ejecuta y proyecta las asignaciones presupuestales de acuerdo con las exigencias previstas en los procesos de planeación y mejoramiento continuo.
A su vez, la institución cuenta con mecanismos para la revisión periódica en el manejo de los recursos financieros que demuestren responsabilidad, eficiencia, transparencia y sostenibilidad. Asimismo, demuestra que implementa estrategias para la diversificación de ingresos y optimización de gastos. 
</t>
    </r>
  </si>
  <si>
    <t>F3C12</t>
  </si>
  <si>
    <t>F3C12AE30</t>
  </si>
  <si>
    <t>Demostración de la estabilidad y solidez financiera, y de los mecanismos empleados para la proyección de asignaciones presupuestarias a corto, mediano y largo plazo, acorde con la naturaleza de la institución, el plan de desarrollo institucional, los planes de mejoramiento y el proyecto educativo.</t>
  </si>
  <si>
    <t>Apreciación por parte de los miembros de la comunidad institucional en relación con la asignación y gestión de los recursos financieros, en atención al cumplimiento del Proyecto Educativo Institucional o lo que haga sus veces, y el logro de las metas definidas en los planes de mejoramiento y el plan de desarrollo institucional, junto con las acciones emprendidas como resultado de dichas apreciaciones.</t>
  </si>
  <si>
    <t>F3C12AE31</t>
  </si>
  <si>
    <t>F3C12AE32</t>
  </si>
  <si>
    <r>
      <rPr>
        <b/>
        <sz val="10"/>
        <color theme="1"/>
        <rFont val="Gadugi"/>
        <family val="2"/>
      </rPr>
      <t>FACTOR 4. Mejoramiento continuo y autorregulación.</t>
    </r>
    <r>
      <rPr>
        <sz val="10"/>
        <color theme="1"/>
        <rFont val="Gadugi"/>
        <family val="2"/>
      </rPr>
      <t xml:space="preserve"> 
Una institución de alta calidad se reconoce por la capacidad de planear su desarrollo y autoevaluarse de manera sistemática y periódica, generando planes de mejoramiento continuo que impacten las decisiones institucionales en todos sus niveles y ámbitos de influencia, en desarrollo de su autonomía institucional. Asimismo, cuenta con un sistema interno de aseguramiento de la calidad, el cual ha tenido un proceso de maduración y mejoramiento, como soporte de los procesos de autoevaluación y autorregulación. 
</t>
    </r>
  </si>
  <si>
    <t>F4C13</t>
  </si>
  <si>
    <r>
      <rPr>
        <b/>
        <sz val="10"/>
        <color theme="1"/>
        <rFont val="Gadugi"/>
        <family val="2"/>
      </rPr>
      <t>Característica 13. Cultura de la autoevaluación.</t>
    </r>
    <r>
      <rPr>
        <sz val="10"/>
        <color theme="1"/>
        <rFont val="Gadugi"/>
        <family val="2"/>
      </rPr>
      <t xml:space="preserve"> 
Es el conjunto de orientaciones, prácticas y mecanismos que las instituciones tienen para el seguimiento sistemático del cumplimiento de sus objetivos misionales, el análisis de las condiciones que afectan su desarrollo y la implementación de medidas para el mejoramiento continuo. 
La institución de alta calidad se reconoce porque ha implementado la cultura de la autoevaluación y autorregulación, por lo tanto, evidencia resultados de mejoramiento en las labores académicas, formativas, docentes, científicas, culturales y de extensión y en todas las actividades necesarias para sostener las mismas. Para ello da cuenta de la participación de la comunidad institucional, con el soporte de los sistemas de información articulados, que se evidencian en la toma decisiones y la ejecución de estas. 
</t>
    </r>
  </si>
  <si>
    <t>F4C13AE33</t>
  </si>
  <si>
    <t>Apreciación y participación por parte de los miembros de la comunidad académica en relación con la definición, construcción y seguimiento de la calidad, y su articulación con los planes de mejora, con las proyecciones institucionales expresadas en sus planes de desarrollo y con el presupuesto general de la institución, junto con las acciones emprendidas como resultado de dichas apreciaciones.</t>
  </si>
  <si>
    <t>Demostración de la sistematización, gestión y uso de la información necesaria para implementar los planes de mejoramiento, así como la existencia de recursos financieros suficientes para su implementación.</t>
  </si>
  <si>
    <t>F4C13AE334</t>
  </si>
  <si>
    <t>F4C14</t>
  </si>
  <si>
    <r>
      <rPr>
        <b/>
        <sz val="10"/>
        <color theme="1"/>
        <rFont val="Gadugi"/>
        <family val="2"/>
      </rPr>
      <t>Característica 14. Procesos de autorregulación.</t>
    </r>
    <r>
      <rPr>
        <sz val="10"/>
        <color theme="1"/>
        <rFont val="Gadugi"/>
        <family val="2"/>
      </rPr>
      <t xml:space="preserve"> 
La institución garantiza que la proyección de sus planes y políticas académicas que se asocian al currículo, resultados de aprendizaje, créditos y actividades; sus políticas de gestión institucional y bienestar; y sus políticas de investigación, innovación y creación, así como la ejecución de estas, se enmarcan en los límites dados por su identidad, misión y tipología y el marco normativo colombiano.</t>
    </r>
  </si>
  <si>
    <t>F4C14AE35</t>
  </si>
  <si>
    <t>Evidencia de que las políticas y planes académicos, de gestión institucional y bienestar, y de investigación, innovación y creación, así como la ejecución de estos, son coherentes con la identidad, misión y tipología de la institución y con el marco normativo colombiano.</t>
  </si>
  <si>
    <t>Evidencia del mejoramiento resultado de la implementación de las políticas institucionales a partir de la apreciación por parte de los miembros de la comunidad institucional sobre sus procesos de autorregulación, en un marco de valores esenciales como la autocrítica y la transparencia</t>
  </si>
  <si>
    <t>F4C14AE36</t>
  </si>
  <si>
    <r>
      <rPr>
        <b/>
        <sz val="10"/>
        <color theme="1"/>
        <rFont val="Gadugi"/>
        <family val="2"/>
      </rPr>
      <t xml:space="preserve">Característica 15. Sistema interno de aseguramiento de la calidad. </t>
    </r>
    <r>
      <rPr>
        <sz val="10"/>
        <color theme="1"/>
        <rFont val="Gadugi"/>
        <family val="2"/>
      </rPr>
      <t xml:space="preserve">
De acuerdo con las disposiciones del artículo 2.5.3.2.3.1.4 del Decreto 1075 de 2015 sobre cultura de la autoevaluación y su implementación por parte de las instituciones, estas deberán demostrar que el sistema interno de aseguramiento de la calidad cuenta con mecanismos articulados de autoevaluación y planeación, que estos se usan efectivamente para la toma de decisiones e incluyen el manejo de indicadores de diversos tipos que le permiten hacer un seguimiento integral a la institución y están orientados al fomento de un continuo mejoramiento de la alta calidad. Lo anterior, en coherencia con las distintas labores formativas, académicas, docentes, científicas, culturales y de extensión, y con los diferentes niveles de formación y modalidades de sus programas académicos.
</t>
    </r>
  </si>
  <si>
    <t>F4C15</t>
  </si>
  <si>
    <t>F4C15AE37</t>
  </si>
  <si>
    <t>Resultados del análisis por parte de la comunidad institucional, de la articulación de autoevaluación y planeación para la toma de decisiones y el desarrollo de los planes de mejoramiento, a partir de los indicadores de logro generados por la misma institución, así como los aportados por los sistemas de información de la educación superior, por el Ministerio de Ciencia, Tecnología e Innovación (Minciencias) y por el Instituto Colombiano para la Evaluación de la Educación – ICFES a partir de los resultados de las pruebas de Estado.</t>
  </si>
  <si>
    <t>Apreciación por parte de los miembros de la comunidad institucional en relación con las políticas y estrategias implementadas por la institución para la gestión de la calidad, la autoevaluación y planeación en las distintas áreas de desarrollo, unidades académicas y administrativas de la institución, así como su evolución y mejora, junto con las acciones emprendidas como resultado de dichas apreciaciones.</t>
  </si>
  <si>
    <t>F4C15AE38</t>
  </si>
  <si>
    <t>F4C16</t>
  </si>
  <si>
    <r>
      <rPr>
        <b/>
        <sz val="10"/>
        <color theme="1"/>
        <rFont val="Gadugi"/>
        <family val="2"/>
      </rPr>
      <t xml:space="preserve">Característica 16. Evaluación de directivas, profesores y personal administrativo. </t>
    </r>
    <r>
      <rPr>
        <sz val="10"/>
        <color theme="1"/>
        <rFont val="Gadugi"/>
        <family val="2"/>
      </rPr>
      <t xml:space="preserve">
La institución de alta calidad demuestra que cuenta y aplica sistemas de evaluación institucionales, que incluyen, entre otros, la evaluación de los profesores, del personal administrativo y de las directivas para favorecer su mejoramiento. Esta evaluación alcanza las distintas labores formativas, académicas, docentes, científicas, culturales y de extensión, así como los diferentes niveles de formación y modalidades de sus programas académicos. A partir de ella, la institución implementa planes de profesionalización y cualificación de los directivos, profesores y personal administrativo.
</t>
    </r>
  </si>
  <si>
    <t>Demostración de la aplicación de los criterios para la evaluación de profesores, personal administrativo y directivas en un marco de transparencia y equidad, con efectos en el mejoramiento de la calidad en el desempeño de sus funciones, así como en las distintas labores formativas, académicas, docentes, científicas, culturales y de extensión, en los diferentes niveles de formación y modalidades de sus programas académicos.</t>
  </si>
  <si>
    <t>Apreciación por parte de los miembros de la comunidad institucional en relación con la implementación y eficiencia de políticas, mecanismos y estrategias institucionales que garanticen la transparencia en la designación del personal académico, administrativo y de apoyo, en la asignación de responsabilidades y funciones y en los procedimientos que deben seguirse dentro de la institución, junto con las acciones emprendidas como resultado de dichas apreciaciones.</t>
  </si>
  <si>
    <t>F4C16AE39</t>
  </si>
  <si>
    <t>F4C16AE40</t>
  </si>
  <si>
    <t>F4</t>
  </si>
  <si>
    <r>
      <rPr>
        <b/>
        <sz val="10"/>
        <color theme="1"/>
        <rFont val="Gadugi"/>
        <family val="2"/>
      </rPr>
      <t>FACTOR 5. Estructura y procesos académicos.</t>
    </r>
    <r>
      <rPr>
        <sz val="10"/>
        <color theme="1"/>
        <rFont val="Gadugi"/>
        <family val="2"/>
      </rPr>
      <t xml:space="preserve"> 
Las instituciones deberán garantizar la efectividad e integridad de la articulación entre las políticas, procesos y procedimientos institucionales orientados a la gestión de los componentes formativos, pedagógicos, de evaluación, de interacción y de relación social, así como de las actividades académicas y los procesos formativos que se concretan en la oferta de programas académicos pertinentes y enmarcados en la universalidad del conocimiento.</t>
    </r>
  </si>
  <si>
    <t>F5C17</t>
  </si>
  <si>
    <t>F5C17AE41</t>
  </si>
  <si>
    <r>
      <rPr>
        <b/>
        <sz val="10"/>
        <color theme="1"/>
        <rFont val="Gadugi"/>
        <family val="2"/>
      </rPr>
      <t>Característica 17. Componentes formativos.</t>
    </r>
    <r>
      <rPr>
        <sz val="10"/>
        <color theme="1"/>
        <rFont val="Gadugi"/>
        <family val="2"/>
      </rPr>
      <t xml:space="preserve"> 
La institución deberá estar comprometida, de acuerdo con su misión y su proyecto educativo institucional o lo que haga sus veces, con el desarrollo de planes de estudio que soportan los resultados de aprendizaje propuestos, y que se expresan en los perfiles de ingreso y egreso establecidos, los cuales deberán estar permanentemente monitoreados y evaluados, de tal forma que la institución utilice los resultados con el fin de generar las estrategias necesarias para el mejoramiento continuo, según su sistema de mejoramiento interno de la calidad. 
La institución dará cuenta de una política de créditos académicos que permite identificar los criterios para la asignación de horas de trabajo independiente y de interacción con el profesor, en el marco de su tipología, identidad y misión institucional.
</t>
    </r>
  </si>
  <si>
    <t>Medición y valoración del efecto de las políticas, estrategias, recursos, ambientes y capacidades orientadas a la gestión de los procesos curriculares y extracurriculares de los programas académicos, que hacen parte de su oferta institucional en todos los lugares de desarrollo, en relación con los logros centrados en los resultados de aprendizaje de los estudiantes, sistemas de monitoreo y evaluación.</t>
  </si>
  <si>
    <t>Apreciación por parte de los miembros de la comunidad académica, acerca de la eficiencia de políticas y estrategias institucionales para la formación integral, flexibilidad curricular, internacionalización e interdisciplinariedad, junto con las acciones emprendidas como resultado de dichas apreciaciones.</t>
  </si>
  <si>
    <t>F5C17AE42</t>
  </si>
  <si>
    <r>
      <rPr>
        <b/>
        <sz val="10"/>
        <color theme="1"/>
        <rFont val="Gadugi"/>
        <family val="2"/>
      </rPr>
      <t xml:space="preserve">Característica 18. Componentes pedagógicos y de evaluación. </t>
    </r>
    <r>
      <rPr>
        <sz val="10"/>
        <color theme="1"/>
        <rFont val="Gadugi"/>
        <family val="2"/>
      </rPr>
      <t xml:space="preserve">
La institución deberá dar cuenta de los mecanismos y estrategias implementadas efectivamente para lograr la articulación de los procesos de enseñanza, aprendizaje y evaluación, con miras al logro de los resultados de aprendizaje propuestos, al mejoramiento continuo y a la innovación pedagógica y académica.
</t>
    </r>
  </si>
  <si>
    <t>F5C18</t>
  </si>
  <si>
    <t>F5C18AE43</t>
  </si>
  <si>
    <t>Evidencia y funcionamiento de los espacios de discusión y formación pedagógica para los profesores, orientados al logro de los resultados de aprendizaje propuestos, al mejoramiento continuo y a la innovación pedagógica y académica.</t>
  </si>
  <si>
    <t>Evidencias y resultados de las discusiones y la formación pedagógica de los profesores, orientada al logro de los resultados de aprendizaje propuestos, al mejoramiento continuo y a la innovación pedagógica y académica</t>
  </si>
  <si>
    <t>Apreciación por parte de la comunidad académica acerca del seguimiento, evaluación y ajuste a las políticas, criterios y mecanismos de evaluación estudiantil en la institución, en favor del logro de los resultados de aprendizaje de sus estudiantes, junto con las acciones emprendidas como resultado de dichas apreciaciones.</t>
  </si>
  <si>
    <t>F5C18AE44</t>
  </si>
  <si>
    <t>F5C18AE45</t>
  </si>
  <si>
    <t>F5C19</t>
  </si>
  <si>
    <r>
      <rPr>
        <b/>
        <sz val="10"/>
        <color theme="1"/>
        <rFont val="Gadugi"/>
        <family val="2"/>
      </rPr>
      <t xml:space="preserve">Característica 19. Componente de interacción y relevancia social. </t>
    </r>
    <r>
      <rPr>
        <sz val="10"/>
        <color theme="1"/>
        <rFont val="Gadugi"/>
        <family val="2"/>
      </rPr>
      <t xml:space="preserve">
La institución deberá demostrar que, de acuerdo con su naturaleza jurídica, identidad, misión, tipología y contexto, ha incorporado mecanismos de articulación para responder efectivamente a los cambios propios del contexto y a las necesidades de formación a lo largo de la vida, así como a las demandas propias de los cambios sociales, culturales, ambientales y tecnológicos en los niveles local, regional, nacional y global. Dichos mecanismos servirán también para implementar las propuestas de articulación de programas académicos de distintos niveles y distintas modalidades y para el fortalecimiento de la inter y multidisciplinariedad. 
</t>
    </r>
  </si>
  <si>
    <t>F5C19AE46</t>
  </si>
  <si>
    <t>Existencia de un plan curricular (o el que haga sus veces) que evidencie la correspondencia entre los perfiles formativos con las necesidades y expectativas de formación de los campos académico, científico, tecnológico, ético, cultural y socialmente responsable de los estudiantes en su contexto regional, nacional e internacional.</t>
  </si>
  <si>
    <t>Demostración del efecto de la evaluación sistemática y estructurada de las necesidades del contexto sobre la formación actual y a lo largo de la vida de estudiantes y egresados, así como de la articulación de la oferta académica de la institución en sus distintos niveles y distintas modalidades para el fortalecimiento de la inter y multidisciplinariedad.</t>
  </si>
  <si>
    <t>F5C19AE47</t>
  </si>
  <si>
    <t>F5C20</t>
  </si>
  <si>
    <t>F5C20AE48</t>
  </si>
  <si>
    <r>
      <rPr>
        <b/>
        <sz val="10"/>
        <color theme="1"/>
        <rFont val="Gadugi"/>
        <family val="2"/>
      </rPr>
      <t>Característica 20. Procesos de creación, modificación y ampliación de programas académicos.</t>
    </r>
    <r>
      <rPr>
        <sz val="10"/>
        <color theme="1"/>
        <rFont val="Gadugi"/>
        <family val="2"/>
      </rPr>
      <t xml:space="preserve"> 
Para la creación, modificación y ampliación de la oferta de programas académicos de pregrado y de posgrado, en las distintas modalidades, la institución deberá aplicar consistentemente políticas y procedimientos eficientes, garantizando la alta calidad académica de la oferta en todos los lugares de desarrollo de sus programas académicos. 
</t>
    </r>
  </si>
  <si>
    <t>Demostración de la aplicación de políticas y procedimientos para la creación de nuevos programas académicos o su modificación, acompañado de la ampliación de las capacidades existentes a nivel institucional para atender de manera eficiente y contextualizada los compromisos y responsabilidades con alta calidad.</t>
  </si>
  <si>
    <t>Apreciación por parte de los miembros de la comunidad académica acerca de la eficiencia de las políticas, estrategias y apoyos institucionales para la creación, modificación, implementación de lugares de desarrollo y cierre de programas académicos y sus modalidades, junto con las acciones emprendidas como resultado de dichas apreciaciones.</t>
  </si>
  <si>
    <t>F5C20AE49</t>
  </si>
  <si>
    <t>F5</t>
  </si>
  <si>
    <r>
      <rPr>
        <b/>
        <sz val="10"/>
        <color theme="1"/>
        <rFont val="Gadugi"/>
        <family val="2"/>
      </rPr>
      <t xml:space="preserve">Factor 6. Aportes de la investigación, la innovación, el desarrollo tecnológico y la creación al entorno. </t>
    </r>
    <r>
      <rPr>
        <sz val="10"/>
        <color theme="1"/>
        <rFont val="Gadugi"/>
        <family val="2"/>
      </rPr>
      <t xml:space="preserve">
Una institución de alta calidad, de acuerdo con su identidad, misión y tipología, se reconoce por la efectividad en sus procesos de formación para la investigación, el espíritu crítico y la creación, y por sus aportes al conocimiento científico, el desarrollo tecnológico, la innovación, la transferencia y el desarrollo cultural, en todo su ámbito de influencia. 
</t>
    </r>
  </si>
  <si>
    <r>
      <rPr>
        <b/>
        <sz val="10"/>
        <color theme="1"/>
        <rFont val="Gadugi"/>
        <family val="2"/>
      </rPr>
      <t>Característica 21. Formación para la investigación, creación e innovación.</t>
    </r>
    <r>
      <rPr>
        <sz val="10"/>
        <color theme="1"/>
        <rFont val="Gadugi"/>
        <family val="2"/>
      </rPr>
      <t xml:space="preserve"> 
La institución deberá demostrar que desarrolla políticas y estrategias relacionadas con la inserción de los estudiantes en las dinámicas de generación, apropiación, sistematización y transferencia de conocimientos, aplicables de manera diferenciada en los diversos niveles educativos. Por ello, cuenta con mecanismos efectivos para desarrollar en los estudiantes, dependiendo de su nivel formativo, un pensamiento creativo, crítico y con capacidad de comprender los procesos de investigación, innovación, creación artística y cultural y desarrollo tecnológico en diversos contextos.</t>
    </r>
  </si>
  <si>
    <t>F6C21</t>
  </si>
  <si>
    <t>F6C21AE50</t>
  </si>
  <si>
    <t>Existencia de evaluaciones y acciones, y de planes de mejoramiento, relacionados con las políticas y estrategias institucionales para favorecer en los estudiantes la formación en investigación, creación artística y cultural e innovación social y tecnológica, concordantes con los niveles de formación y la tipología de la institución.</t>
  </si>
  <si>
    <t>Evidencia de la participación de estudiantes en actividades y estrategias curriculares propias de los distintos niveles de formación y de las distintas modalidades de oferta académica, que orienten la formación en el desarrollo y la ejecución de los proyectos de investigación y/o creación incluidos en el sistema oficial de registro de la institución, así como, en los productos derivados de estos.</t>
  </si>
  <si>
    <t>Apreciación por parte de los miembros de la comunidad académica en relación con la eficiencia de las políticas y estrategias institucionales para favorecer la formación en investigación, creación e innovación en los estudiantes, concordantes con los niveles de formación y la tipología de la institución, junto con las acciones emprendidas como resultado de dichas apreciaciones.</t>
  </si>
  <si>
    <t>F6C21AE51</t>
  </si>
  <si>
    <t>F6C21AE52</t>
  </si>
  <si>
    <t>F6C22</t>
  </si>
  <si>
    <t>F6C22AE53</t>
  </si>
  <si>
    <r>
      <rPr>
        <b/>
        <sz val="10"/>
        <color theme="1"/>
        <rFont val="Gadugi"/>
        <family val="2"/>
      </rPr>
      <t xml:space="preserve">Característica 22. Investigación, desarrollo tecnológico, innovación y creación. </t>
    </r>
    <r>
      <rPr>
        <sz val="10"/>
        <color theme="1"/>
        <rFont val="Gadugi"/>
        <family val="2"/>
      </rPr>
      <t xml:space="preserve">
De acuerdo con su identidad, misión y tipología, la institución de alta calidad deberá evidenciar los resultados de su producción académica, investigativa, de desarrollo tecnológico, innovación y de creación, y demostrar la aplicación de políticas claras y un compromiso explícito con estas dimensiones del quehacer académico. Dichas políticas deberán traducirse en acciones que incluyan el fomento y la evaluación de la actividad investigativa y de innovación y creación de los profesores, la difusión de sus productos, el apoyo a proyectos y la definición de una estructura organizacional para el desarrollo de estas actividades.</t>
    </r>
  </si>
  <si>
    <t>Demostración de los aportes de la investigación, el desarrollo tecnológico, la innovación y/o la creación, y los resultados en términos de la solución de problemas de la sociedad y mejoramiento de la calidad de vida, el desarrollo productivo, económico y social de las regiones y del país, en la cultura y las artes y en la generación y apropiación social de nuevo conocimiento.</t>
  </si>
  <si>
    <t>Evidencia de las acciones de fomento, incentivos y valoración de la actividad investigativa y de innovación y creación de los profesores, la difusión de sus productos, el apoyo a proyectos y la definición de una estructura organizacional para el desarrollo de estas actividades.</t>
  </si>
  <si>
    <t>Evidencia del reconocimiento a la creación artística y cultural en sus diversas formas, cuando sea procedente, teniendo en cuenta el tipo de producto y su relevancia e impacto en las comunidades en que participa.</t>
  </si>
  <si>
    <t>Medición y valoración del impacto de la investigación, desarrollo tecnológico, innovación y/o de creación artística, como apuesta o compromiso institucional con la generación de nuevo conocimiento, con la solución de problemas de la sociedad, con la transformación de productos o procesos que eleven la calidad de vida de comunidades, con el incremento de la competitividad empresarial, y con la conservación, recuperación y desarrollo de las regiones, entre otros. Análisis de los resultados de dicho impacto e incorporación de estos en planes de mejoramiento institucional.</t>
  </si>
  <si>
    <t>Evidencia de la productividad científica y tecnológica de los grupos de investigación avalados por la institución y registrados en el Sistema Nacional de Ciencia, Tecnología e Innovación - SNCT&amp;I.</t>
  </si>
  <si>
    <t>Producción académica y científica reportada y reconocida por el Sistema Nacional de Ciencia, Tecnología e Innovación del país, propios de la naturaleza y nivel de formación de los programas académicos de la institución, en los que se logre evidenciar la actividad científica, tecnológica, artística y cultural de los profesores de la institución y la participación de los estudiantes.</t>
  </si>
  <si>
    <t>En el caso de las instituciones técnicas profesionales e instituciones tecnológicas, demostración de que la productividad académica de sus profesores puede estar relacionada con el desarrollo tecnológico y la innovación, y está orientada a resolver problemas de la vida cotidiana, ahorrar esfuerzos para realizar un trabajo u optimizar algunos aspectos de las actividades humanas. Para los programas del nivel profesional universitario se podrá acreditar producción científica relacionada con la creación e implementación de procesos que contribuyan a mejorar la calidad de vida de las comunidades, los procesos empresariales y el desarrollo del sector productivo.</t>
  </si>
  <si>
    <t>Apreciación de parte de los miembros de la comunidad académica acerca de la eficiencia de las políticas y compromisos explícitos en relación con la producción académica, investigativa, de desarrollo tecnológico, innovación y de creación, en concordancia con la información registrada en la base de datos Scienti de Minciencias, junto con las acciones emprendidas como resultado de dichas apreciaciones.</t>
  </si>
  <si>
    <t>F6C22AE54</t>
  </si>
  <si>
    <t>F6C22AE55</t>
  </si>
  <si>
    <t>F6C22AE56</t>
  </si>
  <si>
    <t>F6C22AE57</t>
  </si>
  <si>
    <t>F6C22AE58</t>
  </si>
  <si>
    <t>F6C22AE59</t>
  </si>
  <si>
    <t>F6C22AE60</t>
  </si>
  <si>
    <t>F6</t>
  </si>
  <si>
    <r>
      <rPr>
        <b/>
        <sz val="10"/>
        <color theme="1"/>
        <rFont val="Gadugi"/>
        <family val="2"/>
      </rPr>
      <t>FACTOR 7. Impacto social.</t>
    </r>
    <r>
      <rPr>
        <sz val="10"/>
        <color theme="1"/>
        <rFont val="Gadugi"/>
        <family val="2"/>
      </rPr>
      <t xml:space="preserve"> 
Una institución de alta calidad deberá tener una evidente capacidad de ser prospectiva en lo que hace, promover y apoyar el desarrollo económico, ambiental, tecnológico, social y cultural, y atender a los problemas de los lugares donde lidera la creación de nuevo conocimiento, de acuerdo con su identidad, misión y tipología. Asimismo, la institución demuestra compromiso con los entornos de todos sus lugares de desarrollo o donde haga presencia por medio de programas académicos y de ejecución de sus labores formativas, académicas, docentes, científicas, culturales y de extensión, a través de políticas y programas específicos de proyección e interacción con el sector externo. </t>
    </r>
  </si>
  <si>
    <t>F7C23</t>
  </si>
  <si>
    <r>
      <rPr>
        <b/>
        <sz val="10"/>
        <color theme="1"/>
        <rFont val="Gadugi"/>
        <family val="2"/>
      </rPr>
      <t>Característica 23. Institución y entorno.</t>
    </r>
    <r>
      <rPr>
        <sz val="10"/>
        <color theme="1"/>
        <rFont val="Gadugi"/>
        <family val="2"/>
      </rPr>
      <t xml:space="preserve"> 
La institución deberá demostrar que define, mantiene y evalúa su interacción con la sociedad, los sectores productivos públicos y privados, y las organizaciones que buscan impactar el desarrollo económico, ambiental, tecnológico, social y cultural, de forma que pueda ejercer influencia positiva en el desarrollo de políticas, proyectos e iniciativas en correspondencia con su identidad, misión, tipología y contexto regional. La pertinencia de contribuciones realizadas por la institución es sistematizada y estas se integran a los procesos de autoevaluación de los logros obtenidos y contribuyen a generar procesos de aprendizaje sobre las mismas. 
</t>
    </r>
  </si>
  <si>
    <t>F7C23AE61</t>
  </si>
  <si>
    <t xml:space="preserve">Valoración y alcances del compromiso institucional con el desarrollo de programas, estrategias y actividades orientadas a atender las necesidades del entorno, en aquellos contextos regionales en los que hace presencia la institución y en los que interactúa con sus grupos de interés. </t>
  </si>
  <si>
    <t>F7C23AE62</t>
  </si>
  <si>
    <t>F7C23AE63</t>
  </si>
  <si>
    <t>F7C23AE64</t>
  </si>
  <si>
    <t>F7C23AE65</t>
  </si>
  <si>
    <t>F7C23AE66</t>
  </si>
  <si>
    <t>Apreciación por parte de los miembros de la comunidad académica de los aportes de la institución al estudio y a la solución de problemas de su entorno, en coherencia con la naturaleza, tipología, identidad y misión institucional, junto con las acciones emprendidas como resultado de dichas apreciaciones.</t>
  </si>
  <si>
    <t>Apreciación por parte de los miembros de la comunidad académica y de los grupos de interés, de la pertinencia y el alcance de los programas y de extensión o proyección social que se relacionan con contextos o áreas de acción de la institución que son objeto de reconocimiento por el servicio que presta en las comunidades, junto con las acciones emprendidas como resultado de dichas apreciaciones.</t>
  </si>
  <si>
    <t xml:space="preserve">Análisis del efecto de la puesta en marcha de iniciativas de transferencia del conocimiento científico y tecnológico que permitan la efectiva integración en contextos locales y sociales específicos, contribuyendo a su desarrollo social. </t>
  </si>
  <si>
    <t>Demostración de la coherencia de las prácticas y pasantías de los programas académicos con las necesidades de la institución y del sector externo.</t>
  </si>
  <si>
    <t>Demostración de existencia de esquemas de interacción que promuevan la generación de soluciones locales a partir de perspectivas globales.</t>
  </si>
  <si>
    <t>F7</t>
  </si>
  <si>
    <r>
      <rPr>
        <b/>
        <sz val="10"/>
        <color theme="1"/>
        <rFont val="Gadugi"/>
        <family val="2"/>
      </rPr>
      <t xml:space="preserve">Característica 24. Impacto cultural y artístico. </t>
    </r>
    <r>
      <rPr>
        <sz val="10"/>
        <color theme="1"/>
        <rFont val="Gadugi"/>
        <family val="2"/>
      </rPr>
      <t xml:space="preserve">
La institución demuestra estar comprometida con la gestión, protección y salvaguarda el patrimonio cultural y artístico material e inmaterial, y acoge la normatividad vigente del mismo. Por lo tanto, respeta las dimensiones y las implicaciones de gestión, protección y salvaguarda de lo que ha sido heredado, considerándolo como un legado que debe ser conservado para las generaciones futuras. A su vez, desarrolla estrategias para estudiar y proteger el patrimonio material, inmaterial y natural, involucrando, en el desarrollo de sus labores formativas, académicas, docentes, científicas, culturales y de extensión, actividades para promocionarlo y para concientizar a la sociedad sobre su existencia y sobre el cuidado que requiere. 
</t>
    </r>
  </si>
  <si>
    <t>F7C24</t>
  </si>
  <si>
    <t>F7C24AE67</t>
  </si>
  <si>
    <t>F7C24AE68</t>
  </si>
  <si>
    <t>F7C24AE69</t>
  </si>
  <si>
    <t xml:space="preserve">Estudios sobre el patrimonio cultural material e inmaterial y la aplicación de los resultados de tales estudios en el fortalecimiento de la identidad institucional y en actividades para el desarrollo de las labores formativas, académicas, docentes, científicas, culturales y de extensión. </t>
  </si>
  <si>
    <t>Evidencia de los aportes institucionales a la gestión, protección y salvaguarda del patrimonio cultural y artístico material e inmaterial, en coherencia con la normatividad vigente.</t>
  </si>
  <si>
    <t>Resultados de los análisis por parte de los miembros de la comunidad académica, en relación con las políticas que protegen el patrimonio cultural representado, por ejemplo, en archivos, museos, galerías de arte, agrupaciones musicales, expresiones folclóricas, entre otros y su incidencia e incorporación en los planes de mejoramiento institucional.</t>
  </si>
  <si>
    <r>
      <rPr>
        <b/>
        <sz val="10"/>
        <color theme="1"/>
        <rFont val="Gadugi"/>
        <family val="2"/>
      </rPr>
      <t>FACTOR 8. Visibilidad nacional e internacional.</t>
    </r>
    <r>
      <rPr>
        <sz val="10"/>
        <color theme="1"/>
        <rFont val="Gadugi"/>
        <family val="2"/>
      </rPr>
      <t xml:space="preserve"> 
La institución de alta calidad demuestra que ha fijado un marco institucional para articular su quehacer, además del entorno nacional, en contextos internacionales de tal forma que les permite a los estudiantes, los profesores, el personal administrativo y los egresados reconocer diversas culturas y aprender de ellas. La institución de alta calidad es reconocida nacional e internacionalmente y demuestra capacidades para acceder a recursos y saberes en el nivel internacional, para la comunicación intercultural y para el análisis comparativo de sus procesos académicos y de su contexto. </t>
    </r>
  </si>
  <si>
    <t>F8C25</t>
  </si>
  <si>
    <t>F8C25AE70</t>
  </si>
  <si>
    <r>
      <rPr>
        <b/>
        <sz val="10"/>
        <color theme="1"/>
        <rFont val="Gadugi"/>
        <family val="2"/>
      </rPr>
      <t xml:space="preserve">Característica 25. Inserción de la institución en contextos académicos nacionales e internacionales. </t>
    </r>
    <r>
      <rPr>
        <sz val="10"/>
        <color theme="1"/>
        <rFont val="Gadugi"/>
        <family val="2"/>
      </rPr>
      <t xml:space="preserve">
La institución de alta calidad demuestra que, en sus procesos académicos, toma como referente las tendencias, el estado del arte de las disciplinas o profesiones y los criterios de alta calidad aceptados por las comunidades académicas nacionales e internacionales, estimula la interacción de los miembros de su comunidad con miembros reconocidos de esas comunidades y promueve la cooperación con programas académicos e instituciones en el país y en el exterior.</t>
    </r>
  </si>
  <si>
    <t>Medición y valoración de la respuesta institucional a sus apuestas y compromisos con la internacionalización del currículo, así como con las labores formativas, académicas, docentes, científicas, culturales y de extensión, en aquellos contextos nacionales e internacionales de su propio interés y acordes con su naturaleza jurídica y tipología. Análisis de los resultados de dicho impacto e incorporación en los planes de mejoramiento institucional.</t>
  </si>
  <si>
    <t>F8C25AE71</t>
  </si>
  <si>
    <t>F8C25AE72</t>
  </si>
  <si>
    <t>F8C25AE73</t>
  </si>
  <si>
    <t>F8C25AE74</t>
  </si>
  <si>
    <t>Análisis sistemáticos y periódicos, realizados por los miembros de la comunidad académica, en relación con la existencia y aplicación de políticas institucionales en materia de referentes académicos externos, nacionales e internacionales de reconocida calidad para la revisión y actualización de los procesos académicos.</t>
  </si>
  <si>
    <t xml:space="preserve">Análisis de los resultados de los convenios activos en actividades de cooperación, interacción de profesores y estudiantes, desarrollados con instituciones acreditadas nacional e internacionalmente. </t>
  </si>
  <si>
    <t xml:space="preserve">Resultados del análisis de los planes y proyectos de la institución, orientados a la internacionalización del currículo y de la investigación, y la posibilidad de dobles titulaciones con instituciones extranjeras. </t>
  </si>
  <si>
    <t>Evidencia de la utilización efectiva por parte de la comunidad de profesores y estudiantes de los estímulos establecidos por la institución para la interacción y cooperación con programas académicos e instituciones nacionales y extranjeras, así como del dominio de una segunda lengua.</t>
  </si>
  <si>
    <r>
      <rPr>
        <b/>
        <sz val="10"/>
        <color theme="1"/>
        <rFont val="Gadugi"/>
        <family val="2"/>
      </rPr>
      <t>Característica 5. Relación con grupos de interés.</t>
    </r>
    <r>
      <rPr>
        <sz val="10"/>
        <color theme="1"/>
        <rFont val="Gadugi"/>
        <family val="2"/>
      </rPr>
      <t xml:space="preserve"> 
La institución de alta calidad se reconoce porque demuestra la existencia de múltiples relaciones e interacciones con los grupos de interés de la sociedad y los actores del Sistema de Aseguramiento de la Calidad de la Educación Superior. Lo anterior en consonancia con la naturaleza jurídica, identidad, misión y tipología de las instituciones, de manera que se articulen las políticas de la educación y del desarrollo en general, mediante la generación de reflexiones y prospectivas que contribuyan a las labores académicas, formativas, docentes, científicas, culturales y de extensión. </t>
    </r>
  </si>
  <si>
    <t>F8C26</t>
  </si>
  <si>
    <t>F8C26AE76</t>
  </si>
  <si>
    <t>F8C26AE75</t>
  </si>
  <si>
    <t>Resultados del análisis de las principales contribuciones de la movilidad de profesores y estudiantes de la institución, con instituciones nacionales y extranjeras, en el mejoramiento de los procesos de docencia, investigación, desarrollo tecnológico, innovación y de creación y proyección social.</t>
  </si>
  <si>
    <t xml:space="preserve">Análisis del efecto de los diversos niveles de internacionalización en la calidad de la docencia, investigación y proyección social, y en el desarrollo de competencias comunicativas, tecnológicas y multiculturales de profesores y estudiantes. </t>
  </si>
  <si>
    <r>
      <rPr>
        <b/>
        <sz val="10"/>
        <color theme="1"/>
        <rFont val="Gadugi"/>
        <family val="2"/>
      </rPr>
      <t xml:space="preserve">Característica 26. Relaciones externas de profesores y estudiantes. </t>
    </r>
    <r>
      <rPr>
        <sz val="10"/>
        <color theme="1"/>
        <rFont val="Gadugi"/>
        <family val="2"/>
      </rPr>
      <t xml:space="preserve">
La institución de alta calidad demuestra que promueve la interacción con otras instituciones del nivel nacional e internacional, y favorece, apoya y coordina la movilidad de profesores y estudiantes, entendida esta como el desplazamiento temporal, en doble vía, con propósitos académicos. Por lo tanto, su comunidad académica logra competencias multiculturales y de lenguaje que le permiten una interacción de mutuo beneficio con otras comunidades en un contexto global. 
De la misma forma, comprende que la interacción en un contexto global se da porque las labores formativas, académicas, docentes, científicas, culturales y de extensión desarrollan factores diferenciadores para un posicionamiento global de la institución, bien sea por sus procesos de innovación científica, tecnológica, social o ambiental, o porque la institución atiende problemáticas de interés transnacional.</t>
    </r>
  </si>
  <si>
    <t>F8</t>
  </si>
  <si>
    <r>
      <rPr>
        <b/>
        <sz val="10"/>
        <color theme="1"/>
        <rFont val="Gadugi"/>
        <family val="2"/>
      </rPr>
      <t xml:space="preserve">FACTOR 9. Bienestar institucional. </t>
    </r>
    <r>
      <rPr>
        <sz val="10"/>
        <color theme="1"/>
        <rFont val="Gadugi"/>
        <family val="2"/>
      </rPr>
      <t xml:space="preserve">
La institución deberá disponer de mecanismos e instrumentos para buscar el desarrollo humano, el mejoramiento de la calidad de vida de la persona y del grupo institucional (estudiantes, profesores y personal administrativo) y la cohesión como comunidad académica. Estas acciones deben tener en cuenta las condiciones y necesidades de cada persona, en cada uno de los lugares donde desarrolle sus labores, favoreciendo la flexibilidad curricular para hacer uso de los recursos. El bienestar institucional implica la existencia de diferentes programas de intervención interna y del entorno, que disminuyan las situaciones de riesgo de todo tipo, por lo cual la institución debe demostrar la estructura y la infraestructura adecuada, de acuerdo con su naturaleza jurídica, identidad, misión y tipología.
</t>
    </r>
  </si>
  <si>
    <t>F9C27</t>
  </si>
  <si>
    <t>F9C27AE77</t>
  </si>
  <si>
    <r>
      <rPr>
        <b/>
        <sz val="10"/>
        <color theme="1"/>
        <rFont val="Gadugi"/>
        <family val="2"/>
      </rPr>
      <t xml:space="preserve">Característica 27. Estructura y funcionamiento del bienestar institucional. </t>
    </r>
    <r>
      <rPr>
        <sz val="10"/>
        <color theme="1"/>
        <rFont val="Gadugi"/>
        <family val="2"/>
      </rPr>
      <t xml:space="preserve">
La institución deberá demostrar que ha definido y aplica políticas de bienestar institucional orientadas a buscar el desarrollo humano, el mejoramiento de la calidad de vida de la persona y del grupo institucional (estudiantes, profesores y personal administrativo) como un todo. Estas acciones deben ser acordes con las condiciones y necesidades de cada persona, en cada uno de los lugares donde desarrolle sus labores. Así mismo, las condiciones de bienestar deben promover el desarrollo integral de la persona y sus responsabilidades dentro de una comunidad que promueve la participación y el compromiso institucional.
</t>
    </r>
  </si>
  <si>
    <t>Demostración de la participación de la comunidad institucional en los diferentes programas, servicios y actividades del bienestar institucional.</t>
  </si>
  <si>
    <t>Evidencia de los resultados de las acciones orientadas al diagnóstico y prevención de los riesgos psicosociales, médicos y ambientales de la comunidad institucional, así como las estrategias orientadas a la implementación de acciones en lógica de la política de educación superior inclusiva.</t>
  </si>
  <si>
    <t>Demostración de la existencia, aplicación y evaluación de protocolos para la prevención, detección y atención de violencias y discriminación, así como los resultados y los impactos generados en la comunidad institucional a partir de la aplicación de los mecanismos y procedimientos utilizados en la resolución armónica de conflictos.</t>
  </si>
  <si>
    <t>Evidencia de programas y actividades tendientes a prevenir desastres y atender emergencias.</t>
  </si>
  <si>
    <t>Apreciación por parte de los miembros de la comunidad institucional sobre los servicios, programas, actividades, uso, calidad, inclusión y cobertura del bienestar institucional, junto con las acciones emprendidas como resultado de dichas apreciaciones.</t>
  </si>
  <si>
    <t>F10C28</t>
  </si>
  <si>
    <r>
      <rPr>
        <b/>
        <sz val="10"/>
        <color theme="1"/>
        <rFont val="Gadugi"/>
        <family val="2"/>
      </rPr>
      <t>FACTOR 10. Comunidad de profesores.</t>
    </r>
    <r>
      <rPr>
        <sz val="10"/>
        <color theme="1"/>
        <rFont val="Gadugi"/>
        <family val="2"/>
      </rPr>
      <t xml:space="preserve"> 
La institución deberá evidenciar el nivel, perfil y compromiso de sus profesores y haber establecido las condiciones necesarias para hacer posible un adecuado desempeño de los mismos en sus labores formativas, académicas, docentes, científicas, culturales y de extensión, en coherencia con la misión declarada. Asimismo, mostrará cómo promueve la consolidación de una comunidad de profesores, caracterizada por su diversidad, compromiso y participación para el logro de la misión institucional.
</t>
    </r>
  </si>
  <si>
    <t>F9</t>
  </si>
  <si>
    <r>
      <rPr>
        <b/>
        <sz val="10"/>
        <color theme="1"/>
        <rFont val="Gadugi"/>
        <family val="2"/>
      </rPr>
      <t>Característica 28. Derechos y deberes de los profesores.</t>
    </r>
    <r>
      <rPr>
        <sz val="10"/>
        <color theme="1"/>
        <rFont val="Gadugi"/>
        <family val="2"/>
      </rPr>
      <t xml:space="preserve"> 
La institución deberá demostrar que aplica y fortalece las disposiciones establecidas en el estatuto profesoral o lo que haga sus veces, en el que se definen, entre otros aspectos, sus derechos y deberes, el régimen disciplinario, el escalafón docente, su participación en los órganos de gobierno de la institución y los criterios académicos de vinculación, desarrollo, evaluación y permanencia en la institución.</t>
    </r>
  </si>
  <si>
    <t>F10C28AE82</t>
  </si>
  <si>
    <t xml:space="preserve">Medición de los resultados obtenidos producto de la aplicación del estatuto profesoral sobre la carrera docente expresada en la dinámica de ascenso en el escalafón y la cualificación pedagógica y didáctica de los mismos. </t>
  </si>
  <si>
    <t>Apreciación por parte de los miembros de la comunidad académica de la institución, en relación con la aplicación de un estatuto profesoral, o el que haga sus veces, que posibilite la selección, vinculación, cualificación y promoción de los profesores de la institución, así como los estímulos aplicados al desempeño y la producción investigativa, desarrollo tecnológico, innovación y creación, junto con las acciones emprendidas como resultado de dichas apreciaciones.</t>
  </si>
  <si>
    <t>F10C28AE83</t>
  </si>
  <si>
    <r>
      <rPr>
        <b/>
        <sz val="10"/>
        <color theme="1"/>
        <rFont val="Gadugi"/>
        <family val="2"/>
      </rPr>
      <t>Característica 29. Planta profesoral.</t>
    </r>
    <r>
      <rPr>
        <sz val="10"/>
        <color theme="1"/>
        <rFont val="Gadugi"/>
        <family val="2"/>
      </rPr>
      <t xml:space="preserve"> 
La institución deberá demostrar que cuenta con una planta profesoral diversa en su origen académico, demográfico, cultural y de género, apropiada con relación a la vinculación, cantidad y dedicación de los profesores y sus niveles de formación y desarrollo profesional, y coherente con las pedagogías que implementa y con las modalidades y niveles que oferta. Asimismo, mostrará que ha establecido los mecanismos para la asignación del tiempo y de las actividades de sus profesores de forma equitativa y eficiente para el logro de los propósitos y objetivos de su misión, que se concretan en el desarrollo de sus labores formativas, académicas, docentes, científicas, culturales y de extensión, y que esa asignación es coherente con el tipo de vinculación y contratación.
La diversidad del cuerpo profesoral debe mantener coherencia con la naturaleza jurídica, identidad, tipología, misión y modalidades. De la misma forma, debe reconocer las características propias de los lugares de desarrollo de los programas académicos, para lo cual deberá contar con estrategias que le permitan atender con alta calidad la docencia en dichos lugares. 
</t>
    </r>
  </si>
  <si>
    <t>F10C29</t>
  </si>
  <si>
    <t>Resultados obtenidos producto del desarrollo de mediciones que reflejen el número de profesores vinculados a término indefinido, tiempo completo y medio tiempo con respecto a otros tipos de contratación, en correspondencia con las funciones misionales de la institución.</t>
  </si>
  <si>
    <t>Apreciación por parte de los miembros de la comunidad académica de la institución, en relación con la existencia de un núcleo de profesores con vinculación a término indefinido de tiempo completo y de otros con al menos contratación a término fijo anual, que sea suficiente y adecuado para el desarrollo de las labores formativas, académicas, docentes, científicas, culturales y de extensión, y que establezca una relación profesor/estudiante que permita el logro de los resultados de aprendizaje de los distintos programas académicos que ofrece, junto con las acciones emprendidas como resultado de dichas apreciaciones.</t>
  </si>
  <si>
    <t>Apreciación por parte de los miembros de la comunidad académica de la institución, en relación con la existencia y aplicación de mecanismos de selección, vinculación y contratación de profesores que propendan por la consolidación de una comunidad académica calificada, diversa e inclusiva, comprometida con las labores formativas, académicas, docentes, científicas, culturales y de extensión, junto con las acciones emprendidas como resultado de dichas apreciaciones.</t>
  </si>
  <si>
    <t>Apreciación por parte de los miembros de la comunidad académica de la institución, en relación con la aplicación de mecanismos de evaluación de las actividades asignadas a los profesores, con miras a cualificar, promocionar y estimular su labor, junto con las acciones emprendidas como resultado de dichas apreciaciones.</t>
  </si>
  <si>
    <t>F10C29AE84</t>
  </si>
  <si>
    <t>F10C29AE85</t>
  </si>
  <si>
    <t>F10C28AE86</t>
  </si>
  <si>
    <t>F10C28AE87</t>
  </si>
  <si>
    <t>F10C30</t>
  </si>
  <si>
    <t>F10C30AE88</t>
  </si>
  <si>
    <r>
      <rPr>
        <b/>
        <sz val="10"/>
        <color theme="1"/>
        <rFont val="Gadugi"/>
        <family val="2"/>
      </rPr>
      <t xml:space="preserve">Característica 30. Trayectoria profesoral. </t>
    </r>
    <r>
      <rPr>
        <sz val="10"/>
        <color theme="1"/>
        <rFont val="Gadugi"/>
        <family val="2"/>
      </rPr>
      <t xml:space="preserve">
La institución deberá demostrar que, en sus estatutos o reglamentos, o lo que haga sus veces, contempla para sus profesores una vinculación y permanencia profesoral con mecanismos transparentes y ampliamente conocidos por ellos. Estos deberán incluir aspectos tales como la evaluación, el desarrollo y la permanencia de los docentes en las diferentes categorías académicas y su promoción de una categoría a otra, sin perjuicio de lo que la institución establezca dentro de su autonomía; en todo caso deberá hacer explícitos los deberes y derechos inherentes a cada categoría. Las asignaciones salariales y las contrataciones de los profesores están determinadas por criterios académicos y son coherentes con la naturaleza jurídica, identidad, misión y tipología de las instituciones. 
</t>
    </r>
  </si>
  <si>
    <t xml:space="preserve">Demostración del efecto de la evaluación integral del profesor en la cualificación permanente de sus funciones. </t>
  </si>
  <si>
    <t>Apreciación de los miembros de la comunidad académica de la institución, en relación con la aplicación de un escalafón docente con categorías académicas que permitan la movilidad, cualificación, promoción profesional y la aplicación de criterios y mecanismos transparentes para la determinación de la asignación salarial y estímulos a los profesores, junto con las acciones emprendidas como resultado de dichas apreciaciones.</t>
  </si>
  <si>
    <t>F10C30AE89</t>
  </si>
  <si>
    <t>F10C31</t>
  </si>
  <si>
    <t>F10C31AE90</t>
  </si>
  <si>
    <r>
      <rPr>
        <b/>
        <sz val="10"/>
        <color theme="1"/>
        <rFont val="Gadugi"/>
        <family val="2"/>
      </rPr>
      <t>Característica 31. Desarrollo profesoral.</t>
    </r>
    <r>
      <rPr>
        <sz val="10"/>
        <color theme="1"/>
        <rFont val="Gadugi"/>
        <family val="2"/>
      </rPr>
      <t xml:space="preserve"> 
La institución deberá demostrar que aplica políticas y adelanta programas de desarrollo profesoral, así como de reconocimiento al ejercicio calificado de las labores formativas, académicas, docentes, científicas, culturales y de extensión, de conformidad con los objetivos de la educación superior y de la institución. Estos programas deben incluir a todos los profesores vinculados a la institución por las distintas formas de contratación y en todas las modalidades. El desarrollo profesoral debe involucrar el desenvolvimiento en habilidades y destrezas pedagógicas necesarias para atender a los estudiantes que ingresan a la institución, de acuerdo con las modalidades de los programas académicos en los cuales participan.</t>
    </r>
  </si>
  <si>
    <t>F10C31AE91</t>
  </si>
  <si>
    <t>F10C31AE92</t>
  </si>
  <si>
    <t>Apreciación por parte de los miembros de la comunidad académica de la institución, en relación con la existencia, cobertura, calidad y pertinencia del programa de desarrollo profesoral, junto con las acciones emprendidas como resultado de dichas apreciaciones.</t>
  </si>
  <si>
    <t>Apreciación por parte de los miembros de la comunidad académica de la institución, en relación con las evidencias de las evaluaciones realizadas a la normativa sobre profesores, teniendo en cuenta la naturaleza jurídica institucional, su eficiencia, transparencia y eficacia para el desarrollo profesoral, junto con las acciones emprendidas como resultado de dichas apreciaciones.</t>
  </si>
  <si>
    <t>Resultados del análisis del efecto de las capacitaciones institucionales ofrecidas a los profesores, en el desarrollo de sus labores formativas, académicas, docentes, científicas, culturales y de extensión</t>
  </si>
  <si>
    <t>F10C32</t>
  </si>
  <si>
    <t>F10C32AE93</t>
  </si>
  <si>
    <r>
      <rPr>
        <b/>
        <sz val="10"/>
        <color theme="1"/>
        <rFont val="Gadugi"/>
        <family val="2"/>
      </rPr>
      <t xml:space="preserve">Característica 32. Interacción académica de los profesores. </t>
    </r>
    <r>
      <rPr>
        <sz val="10"/>
        <color theme="1"/>
        <rFont val="Gadugi"/>
        <family val="2"/>
      </rPr>
      <t xml:space="preserve">
La institución deberá demostrar que aplica políticas para promover la interacción de sus profesores con comunidades académicas del orden nacional e internacional, en coherencia con su naturaleza jurídica, identidad, misión y tipología, así como con el nivel y las modalidades de sus programas académicos, para lo cual incluye dentro de su plan de desarrollo profesoral el fortalecimiento de habilidades y competencias necesarias para interactuar y pertenecer a redes de carácter global, local y regional.</t>
    </r>
  </si>
  <si>
    <t xml:space="preserve">Análisis de los resultados obtenidos de la interacción académica del profesorado, por áreas de conocimiento, con redes y comunidades académicas nacionales y extranjeras. </t>
  </si>
  <si>
    <t xml:space="preserve">Estudios realizados sobre la pertinencia y efectividad de la interacción académica del profesorado con comunidades académicas nacionales y extranjeras. </t>
  </si>
  <si>
    <t>F10C32AE94</t>
  </si>
  <si>
    <t>F10</t>
  </si>
  <si>
    <r>
      <rPr>
        <b/>
        <sz val="10"/>
        <color theme="1"/>
        <rFont val="Gadugi"/>
        <family val="2"/>
      </rPr>
      <t>FACTOR 11. Comunidad de estudiantes.</t>
    </r>
    <r>
      <rPr>
        <sz val="10"/>
        <color theme="1"/>
        <rFont val="Gadugi"/>
        <family val="2"/>
      </rPr>
      <t xml:space="preserve"> 
La institución deberá reconocer los derechos y deberes de sus estudiantes, aplicar las normas establecidas para tal fin, respetar y promover su participación en los órganos de gobierno y garantizar su ingreso y permanencia en el marco de políticas de equidad e inclusión que ofrezcan condiciones para la graduación en los tiempos establecidos en los planes de estudio, en todos los lugares donde realiza labores formativas, académicas, docentes, científicas, culturales y de extensión, en coherencia con los distintos niveles de formación y modalidades.
</t>
    </r>
  </si>
  <si>
    <t>F11C33</t>
  </si>
  <si>
    <t>F11C33AE95</t>
  </si>
  <si>
    <r>
      <rPr>
        <b/>
        <sz val="10"/>
        <color theme="1"/>
        <rFont val="Gadugi"/>
        <family val="2"/>
      </rPr>
      <t>Característica 33. Derechos y deberes de los estudiantes</t>
    </r>
    <r>
      <rPr>
        <sz val="10"/>
        <color theme="1"/>
        <rFont val="Gadugi"/>
        <family val="2"/>
      </rPr>
      <t xml:space="preserve">. 
La institución deberá demostrar que aplica las disposiciones establecidas en el estatuto o reglamento estudiantil en el que se expresan, entre otros aspectos, sus derechos y deberes, el régimen disciplinario y los criterios académicos de ingreso, permanencia, promoción, transferencia y graduación, en coherencia con los distintos niveles de formación y modalidades de los programas académicos. La institución deberá demostrar que tiene un compromiso permanente y sistemático con el ciclo de vida del estudiante en la institución y que, por lo tanto, acompaña su proceso formativo e incentiva su interés por el aprendizaje a lo largo de la vida. 
</t>
    </r>
  </si>
  <si>
    <t>F11C33AE96</t>
  </si>
  <si>
    <t>F11C33AE97</t>
  </si>
  <si>
    <t>F11C33AE98</t>
  </si>
  <si>
    <t>Análisis de los resultados obtenidos de la aplicación de las políticas de inclusión, en particular sobre la inserción de estudiantes con capacidades diversas o en condición de discapacidad.</t>
  </si>
  <si>
    <t>Apreciación por parte de los miembros de la comunidad institucional, en relación con la aplicación del estatuto o reglamento estudiantil, junto con las acciones emprendidas como resultado de dichas apreciaciones.</t>
  </si>
  <si>
    <t>Apreciación por parte de los miembros de la comunidad académica de la institución frente al compromiso permanente y sistemático con el ciclo de vida del estudiante y el acompañamiento en su proceso formativo y su interés por el aprendizaje a lo largo de la vida, junto con las acciones emprendidas como resultado de dichas apreciaciones.</t>
  </si>
  <si>
    <t>Apreciación por parte de los miembros de la comunidad institucional, en relación con la participación de los estudiantes en los organismos de decisión de la institución, junto con las acciones emprendidas como resultado de dichas apreciaciones.</t>
  </si>
  <si>
    <r>
      <rPr>
        <b/>
        <sz val="10"/>
        <color theme="1"/>
        <rFont val="Gadugi"/>
        <family val="2"/>
      </rPr>
      <t>Característica 34. Admisión y permanencia de estudiantes</t>
    </r>
    <r>
      <rPr>
        <sz val="10"/>
        <color theme="1"/>
        <rFont val="Gadugi"/>
        <family val="2"/>
      </rPr>
      <t xml:space="preserve">. 
La institución deberá demostrar que la admisión, la permanencia y el seguimiento de los estudiantes en la institución, y el desarrollo integral de ellos, se enmarcan en criterios académicos y se expresan en políticas equitativas e incluyentes, en coherencia con los distintos niveles de formación y modalidades de los programas académicos. Por lo tanto, la institución presenta evidencias de un compromiso visible con la efectividad de los procesos formativos de los estudiantes, quienes, por ello, tienen un mejor desempeño que el promedio nacional en indicadores como la permanencia y la deserción por cohorte. Adicionalmente, mostrará que realiza un ejercicio activo de caracterización de sus estudiantes al ingreso, con el fin de realizar programas sistemáticos de acompañamiento a su proceso formativo, de tal forma que el estudiante logre el cumplimiento de los resultados de aprendizaje propuestos por la institución.
</t>
    </r>
  </si>
  <si>
    <t>F11C34</t>
  </si>
  <si>
    <t>F11C34AE99</t>
  </si>
  <si>
    <t>F11C34AE100</t>
  </si>
  <si>
    <t>F11C34AE101</t>
  </si>
  <si>
    <t>F11C34AE102</t>
  </si>
  <si>
    <t>F11C34AE103</t>
  </si>
  <si>
    <t>Apreciación por parte de los miembros de la comunidad académica de la institución, en relación con la aplicación de los criterios de ingreso y permanencia de los estudiantes, junto con las acciones emprendidas como resultado de dichas apreciaciones.</t>
  </si>
  <si>
    <t xml:space="preserve">Demostración de los resultados obtenidos a partir de las estrategias implementadas para la admisión, permanencia y seguimiento de los estudiantes de la institución. </t>
  </si>
  <si>
    <t xml:space="preserve">Resultados de los estudios de efectividad de los procesos formativos y el desempeño académico de los estudiantes, en relación con el promedio nacional e indicadores como la permanencia y la deserción por cohorte, así como las tasas de graduación. </t>
  </si>
  <si>
    <t>Apreciación por parte de los miembros de la comunidad institucional, en relación con la aplicación de políticas y estrategias para la admisión y permanencia de los estudiantes, y en relación con políticas y directrices nacionales, junto con las acciones emprendidas como resultado de dichas apreciaciones.</t>
  </si>
  <si>
    <t>Apreciación por parte de los miembros de la comunidad institucional, en relación con la existencia y aplicación de criterios y estrategias para admitir estudiantes procedentes de otras instituciones nacionales e internacionales, y reglas claras, equitativas e incluyentes para el intercambio estudiantil, junto con las acciones emprendidas como resultado de dichas apreciaciones.</t>
  </si>
  <si>
    <r>
      <rPr>
        <b/>
        <sz val="10"/>
        <color theme="1"/>
        <rFont val="Gadugi"/>
        <family val="2"/>
      </rPr>
      <t xml:space="preserve">Característica 35. Estímulos y apoyos para estudiantes. </t>
    </r>
    <r>
      <rPr>
        <sz val="10"/>
        <color theme="1"/>
        <rFont val="Gadugi"/>
        <family val="2"/>
      </rPr>
      <t xml:space="preserve">
La institución deberá tener apoyos y estímulos, incluidos los económicos, que propicien el ingreso, permanencia y graduación de los estudiantes, en especial, para aquellos con méritos académicos y en condición de vulnerabilidad.
</t>
    </r>
  </si>
  <si>
    <t>F11C35</t>
  </si>
  <si>
    <t>Demostración de la aplicación de estímulos, incluidos los económicos, que propicien el ingreso, permanencia y graduación de los estudiantes, en especial para aquellos con méritos académicos y en condición de vulnerabilidad.</t>
  </si>
  <si>
    <t>105. Demostración de la efectividad y transparencia de la aplicación de los estímulos y apoyos institucionales para la permanencia y graduación de los estudiantes.</t>
  </si>
  <si>
    <t>F11C35AE104</t>
  </si>
  <si>
    <t>F11C35AE105</t>
  </si>
  <si>
    <t>F11</t>
  </si>
  <si>
    <r>
      <rPr>
        <b/>
        <sz val="10"/>
        <color theme="1"/>
        <rFont val="Gadugi"/>
        <family val="2"/>
      </rPr>
      <t xml:space="preserve">FACTOR 12. Comunidad de egresados. </t>
    </r>
    <r>
      <rPr>
        <sz val="10"/>
        <color theme="1"/>
        <rFont val="Gadugi"/>
        <family val="2"/>
      </rPr>
      <t xml:space="preserve">
La institución deberá demostrar que cuenta con programas y mecanismos de acompañamiento a sus egresados, con el propósito de favorecer el ejercicio profesional y la inserción laboral de los mismos, el aprendizaje continuo y el retorno curricular desde su experiencia hacia los programas académicos, apoyándose en sistemas de información adecuados. Para esto, la institución deberá contar con dinámicas que le permitan la interacción y el acercamiento con sus egresados, conocer su ubicación y las actividades que desarrollan, a fin de garantizar la pertinencia de la oferta educativa y la participación de los egresados en los procesos de toma de decisiones, en coherencia con su naturaleza jurídica y de acuerdo con los estatutos y demás reglamentos de la institución. Asimismo, deberá dar cuenta del alcance a los egresados de los programas académicos en las diferentes modalidades y niveles de formación. 
</t>
    </r>
  </si>
  <si>
    <t>F12C36</t>
  </si>
  <si>
    <t>F12C36AE106</t>
  </si>
  <si>
    <t>Evidencia de la implementación de un sistema de información y de la aplicación de estrategias permanentes de seguimiento de los egresados, que permitan implementar acciones de mejora que favorezcan la inserción laboral, el desempeño, el emprendimiento y el impacto de los egresados en el desarrollo de los territorios.</t>
  </si>
  <si>
    <t>Evidencia de la participación de los egresados en cursos de educación continua, programas de posgrado; en el caso de las instituciones que por su carácter académico puedan desarrollar esta oferta educativa.</t>
  </si>
  <si>
    <t>Resultados de la aplicación de estudios sistemáticos y estructurados que determinen el impacto de los egresados en el desarrollo regional y nacional.</t>
  </si>
  <si>
    <t>F12C36AE107</t>
  </si>
  <si>
    <t>F12C36AE108</t>
  </si>
  <si>
    <t>F12C37</t>
  </si>
  <si>
    <t>F12C37AE109</t>
  </si>
  <si>
    <t>Evidencia de la aplicación de los mecanismos y estrategias sistemáticas y periódicas con las que cuentan los egresados para realizar contribuciones académicas en beneficio de la actualización y mejoramiento de la oferta académica.</t>
  </si>
  <si>
    <t>Resultados de estudios y consultas realizadas a los egresados sobre la calidad y pertinencia del programa cursado y de los efectos de esta consulta en la cualificación de la oferta académica y de la institución.</t>
  </si>
  <si>
    <t>F12C37AE110</t>
  </si>
  <si>
    <r>
      <rPr>
        <b/>
        <sz val="10"/>
        <color theme="1"/>
        <rFont val="Gadugi"/>
        <family val="2"/>
      </rPr>
      <t>Característica 36. Seguimiento a egresados.</t>
    </r>
    <r>
      <rPr>
        <sz val="10"/>
        <color theme="1"/>
        <rFont val="Gadugi"/>
        <family val="2"/>
      </rPr>
      <t xml:space="preserve">
La institución deberá, teniendo en cuenta los distintos niveles de formación y modalidades en los que ofrece sus programas académicos, demostrar que cuenta con una política y un programa institucional de egresados, soportados en sistemas de información que facilitan las evaluaciones permanentes, que permiten poner en marcha acciones de mejora que favorezcan la inserción laboral, el desempeño, el emprendimiento y el impacto de los egresados en el desarrollo de los territorios.
El seguimiento al desempeño de los egresados deberá permitir una valoración sistemática de los resultados de aprendizaje planteados; por lo tanto, la institución deberá implementar en su sistema interno de aseguramiento de la calidad los mecanismos necesarios para incorporar periódicamente los análisis realizados. </t>
    </r>
  </si>
  <si>
    <r>
      <rPr>
        <b/>
        <sz val="10"/>
        <color theme="1"/>
        <rFont val="Gadugi"/>
        <family val="2"/>
      </rPr>
      <t xml:space="preserve">Característica 37. Egresados y programas </t>
    </r>
    <r>
      <rPr>
        <sz val="10"/>
        <color theme="1"/>
        <rFont val="Gadugi"/>
        <family val="2"/>
      </rPr>
      <t xml:space="preserve">académicos. La institución deberá demostrar que la interacción con sus egresados y los resultados de las evaluaciones sobre el desempeño y desarrollo de estos, contribuyen a las transformaciones e innovaciones curriculares que favorecen el logro de los resultados de aprendizaje de sus estudiantes y que fortalecen la pertinencia de los programas académicos. </t>
    </r>
  </si>
  <si>
    <r>
      <rPr>
        <b/>
        <sz val="10"/>
        <color theme="1"/>
        <rFont val="Gadugi"/>
        <family val="2"/>
      </rPr>
      <t xml:space="preserve">Característica 38. Relación de los egresados con la institución. </t>
    </r>
    <r>
      <rPr>
        <sz val="10"/>
        <color theme="1"/>
        <rFont val="Gadugi"/>
        <family val="2"/>
      </rPr>
      <t xml:space="preserve">
La institución deberá demostrar que, a través de los mecanismos para la interacción con sus egresados, evidencia una tendencia de crecimiento de las contribuciones académicas en beneficio de las labores formativas, académicas, docentes, científicas, culturales y de extensión.
</t>
    </r>
  </si>
  <si>
    <t>F12C38</t>
  </si>
  <si>
    <t>F12C38AE111</t>
  </si>
  <si>
    <t xml:space="preserve">Análisis de las contribuciones académicas de los egresados en los contextos local, regional, nacional e internacional, y de su efecto en las labores formativas, académicas, docentes, científicas, culturales y de extensión de la institución. </t>
  </si>
  <si>
    <t>Apreciación, por parte de los miembros de la comunidad académica de la institución, en relación con el funcionamiento y aplicación de un portafolio de servicios que presta la institución para facilitar la incorporación de los egresados al ámbito laboral, junto con las acciones emprendidas como resultado de dichas apreciaciones.</t>
  </si>
  <si>
    <t>Apreciación, por parte de los miembros de la comunidad académica de la institución, en relación con la aplicación de mecanismos disponibles en la institución para la interacción con sus egresados, y los aportes de estos a la cualificación de las labores formativas, académicas, docentes, científicas, culturales y de extensión de la institución, junto con las acciones emprendidas como resultado de dichas apreciaciones.</t>
  </si>
  <si>
    <t>F12C38AE112</t>
  </si>
  <si>
    <t>F12C38AE113</t>
  </si>
  <si>
    <t>F12</t>
  </si>
  <si>
    <t>|</t>
  </si>
  <si>
    <t>No</t>
  </si>
  <si>
    <t xml:space="preserve">CÓDIGO: </t>
  </si>
  <si>
    <t xml:space="preserve">VERSIÓN: </t>
  </si>
  <si>
    <t xml:space="preserve">N° DE PÁGINAS: </t>
  </si>
  <si>
    <t>GRADO DE CUMPLIMIENTO</t>
  </si>
  <si>
    <t>GRADACIÓN NO NUMÉRICA</t>
  </si>
  <si>
    <t>GRADACIÓN NUMÉRICA</t>
  </si>
  <si>
    <t>VALOR PORCENTAJE</t>
  </si>
  <si>
    <t>Desde</t>
  </si>
  <si>
    <t>Hasta</t>
  </si>
  <si>
    <t>NO SE CUMPLE</t>
  </si>
  <si>
    <t>E</t>
  </si>
  <si>
    <t>Desde 1</t>
  </si>
  <si>
    <t>Hasta 1,9</t>
  </si>
  <si>
    <t>Desde 10%</t>
  </si>
  <si>
    <t>Hasta 38%</t>
  </si>
  <si>
    <t>SE CUMPLE INSATISFACTORIA MENTE</t>
  </si>
  <si>
    <t>D</t>
  </si>
  <si>
    <t>Desde 2</t>
  </si>
  <si>
    <t>Hasta 2,9</t>
  </si>
  <si>
    <t>Desde 38%</t>
  </si>
  <si>
    <t>Hasta 58%</t>
  </si>
  <si>
    <t>SE CUMPLE ACEPTABLEMENTE</t>
  </si>
  <si>
    <t>C</t>
  </si>
  <si>
    <t>Desde 3</t>
  </si>
  <si>
    <t>Hasta 3,7</t>
  </si>
  <si>
    <t>Desde 58%</t>
  </si>
  <si>
    <t>Hasta 74%</t>
  </si>
  <si>
    <t>SE CUMPLE EN ALTO GRADO</t>
  </si>
  <si>
    <t>B</t>
  </si>
  <si>
    <t>Desde 3,8</t>
  </si>
  <si>
    <t>Hasta 4,5</t>
  </si>
  <si>
    <t>Desde 74%</t>
  </si>
  <si>
    <t>Hasta 90%</t>
  </si>
  <si>
    <t>SE CUMPLE PLENAMENTE</t>
  </si>
  <si>
    <t>A</t>
  </si>
  <si>
    <t>Desde 4,6</t>
  </si>
  <si>
    <t>Hasta 5</t>
  </si>
  <si>
    <t>Desde 90%</t>
  </si>
  <si>
    <t>Hasta 100%</t>
  </si>
  <si>
    <t>TIPO DE INFORMACIÓN</t>
  </si>
  <si>
    <t>DOCUMENTAL</t>
  </si>
  <si>
    <t>APRECIATIVA</t>
  </si>
  <si>
    <t>ESTADÍSTICA</t>
  </si>
  <si>
    <t>MATRIZ DE AUTOEVALUACIÓN INSTITUCIONAL</t>
  </si>
  <si>
    <t>UBICACIÓN</t>
  </si>
  <si>
    <t>GRADACIÓN NUMÉRICA ASPECTO EVALUADO</t>
  </si>
  <si>
    <t>VALOR PORCENTUAL ASPECTO EVALUADO</t>
  </si>
  <si>
    <t>GRADO CUMPLIMIENTO ASPECTO EVALUADO</t>
  </si>
  <si>
    <t>GRADACIÓN NO NUMÉRICA ASPECTO EVALUADO</t>
  </si>
  <si>
    <t>SEMAFORO ASPECTO EVALUADO</t>
  </si>
  <si>
    <t>GRADACIÓN NUMÉRICA CARACTERÍSTICA</t>
  </si>
  <si>
    <t>VALOR PORCENTUAL CARACTERÍSTICA</t>
  </si>
  <si>
    <t>GRADO CUMPLIMIENTO CARACTERÍSTICA</t>
  </si>
  <si>
    <t>GRADACIÓN NO NUMÉRICA CARACTERÍSTICA</t>
  </si>
  <si>
    <t>PONDERACIÓN CARACTERÍSTICA</t>
  </si>
  <si>
    <t>JUSTIFICACIÓN PONDERACIÓN CARACTERÍSTICA</t>
  </si>
  <si>
    <t>RESULTADO TOTAL CARACTERÍSTICA</t>
  </si>
  <si>
    <t>ANALISIS CUMPLIMIENTO CARACTERÍSTICA</t>
  </si>
  <si>
    <t>SEMAFORO CARACTERÍSTICA</t>
  </si>
  <si>
    <t>GRADACIÓN NUMÉRICA FACTOR</t>
  </si>
  <si>
    <t>VALOR PORCENTUAL FACTOR</t>
  </si>
  <si>
    <t>GRADO CUMPLIMIENTO FACTOR</t>
  </si>
  <si>
    <t>GRADACIÓN NO NUMERICA FACTOR</t>
  </si>
  <si>
    <t>PONDERACIÓN FACTOR</t>
  </si>
  <si>
    <t>JUSTIFICACIÓN PONDERACIÓN FACTOR</t>
  </si>
  <si>
    <t>RESULTADO TOTAL FACTOR</t>
  </si>
  <si>
    <t>ANALISIS CUMPLIMIENTO FACTOR</t>
  </si>
  <si>
    <t>SEMÁFORO FACTOR</t>
  </si>
  <si>
    <t>GRADACIÓN NUMÉRICA PROGRAMA</t>
  </si>
  <si>
    <t>VALOR PORCENTUAL PROGRAMA</t>
  </si>
  <si>
    <t>GRADO CUMPLIMIENTO PROGRAMA</t>
  </si>
  <si>
    <t>GRADACIÓN NO NUMÉRICA PROGRAMA</t>
  </si>
  <si>
    <t>ANALISIS CUMPLIMIENTO PROGRAMA</t>
  </si>
  <si>
    <t>SEMÁFORO PROGRAMA</t>
  </si>
  <si>
    <t>INDICADOR</t>
  </si>
  <si>
    <t>Información acerca de las fuentes de financiamiento, los recursos provenientes del Estado, cuando aplique, así como, otras fuentes externas y recursos propios para el desarrollo de las labores formativas, académicas, docentes, científicas, culturales y de extensión; y la destinación de dichos recursos a las funciones misionales.</t>
  </si>
  <si>
    <t>X</t>
  </si>
  <si>
    <t>CvLac</t>
  </si>
  <si>
    <t>ESTUDIOS DE MERCADO Y PERTINENCIA</t>
  </si>
  <si>
    <t>INDICADORES DE USO DEL CONVENIO</t>
  </si>
  <si>
    <t>DIRECCIÓN DE ASEGURAMIENTO DE LA CALIDAD</t>
  </si>
  <si>
    <t>METODOLOGÍA AUTOEVALUACIÓN CON FINES DE ACREDITACIÓN DE ALTA CALIDAD</t>
  </si>
  <si>
    <t>PONDERACIÓN DE FACTORES</t>
  </si>
  <si>
    <t>Ponderar y Justificar los FACTORES del modelo de autoevaluación.</t>
  </si>
  <si>
    <t>N°</t>
  </si>
  <si>
    <t>NOMBRE DEL FACTOR</t>
  </si>
  <si>
    <t>NIVEL DE IMPORTANCIA</t>
  </si>
  <si>
    <t>PESO
ASIGNADO</t>
  </si>
  <si>
    <t>JUSTIFICACIÓN</t>
  </si>
  <si>
    <t>PONDERACIÓN</t>
  </si>
  <si>
    <t>ALTO</t>
  </si>
  <si>
    <t>MEDIO</t>
  </si>
  <si>
    <t>BAJO</t>
  </si>
  <si>
    <t>x</t>
  </si>
  <si>
    <t>Prueba factor 1</t>
  </si>
  <si>
    <t>Prueba factor 2</t>
  </si>
  <si>
    <t>Prueba factor 3</t>
  </si>
  <si>
    <t>Prueba factor 4</t>
  </si>
  <si>
    <t>Prueba factor 5</t>
  </si>
  <si>
    <t>Prueba factor 6</t>
  </si>
  <si>
    <t>Prueba factor 7</t>
  </si>
  <si>
    <t>Prueba factor 8</t>
  </si>
  <si>
    <t>Prueba factor 9</t>
  </si>
  <si>
    <t>Prueba factor 10</t>
  </si>
  <si>
    <t>Prueba factor 11</t>
  </si>
  <si>
    <t>Prueba factor 12</t>
  </si>
  <si>
    <t>PONDERACIÓN DE CARACTERÍSTICAS</t>
  </si>
  <si>
    <t>Ponderar y Justificar las CARACTERÍSTICAS.</t>
  </si>
  <si>
    <t>PESO</t>
  </si>
  <si>
    <t>Prueba característica 1</t>
  </si>
  <si>
    <t>Prueba característica 2</t>
  </si>
  <si>
    <t>Prueba característica 3</t>
  </si>
  <si>
    <t>Prueba Característica 5</t>
  </si>
  <si>
    <t>Prueba Característica 6</t>
  </si>
  <si>
    <t>ESTÍMULOS Y APOYOS PARA ESTUDIANTES</t>
  </si>
  <si>
    <t>Prueba característica 8</t>
  </si>
  <si>
    <t>Prueba característica 9</t>
  </si>
  <si>
    <t>Prueba característica 10</t>
  </si>
  <si>
    <t>DESARROLLO PROFESORAL</t>
  </si>
  <si>
    <t>Prueba característica 11</t>
  </si>
  <si>
    <t>Prueba característica 12</t>
  </si>
  <si>
    <t>Prueba característica 13</t>
  </si>
  <si>
    <t>Prueba característica 14</t>
  </si>
  <si>
    <t>Prueba característica 15</t>
  </si>
  <si>
    <t>Prueba característica 16</t>
  </si>
  <si>
    <t>Prueba característica 17</t>
  </si>
  <si>
    <t>Prueba característica 18</t>
  </si>
  <si>
    <t>Prueba característica 19</t>
  </si>
  <si>
    <t>Prueba característica 20</t>
  </si>
  <si>
    <t>Prueba característica 21</t>
  </si>
  <si>
    <t>Prueba característica 22</t>
  </si>
  <si>
    <t>Prueba característica 23</t>
  </si>
  <si>
    <t>Prueba característica 24</t>
  </si>
  <si>
    <t>Prueba característica 25</t>
  </si>
  <si>
    <t>Prueba característica 26</t>
  </si>
  <si>
    <t>Prueba característica 27</t>
  </si>
  <si>
    <t>Prueba característica 28</t>
  </si>
  <si>
    <t>Prueba característica 29</t>
  </si>
  <si>
    <t>Prueba característica 30</t>
  </si>
  <si>
    <t>Prueba característica 31</t>
  </si>
  <si>
    <t>Prueba característica 32</t>
  </si>
  <si>
    <t>Prueba característica 33</t>
  </si>
  <si>
    <t>Prueba característica 34</t>
  </si>
  <si>
    <t>Prueba característica 35</t>
  </si>
  <si>
    <t>Prueba característica 36</t>
  </si>
  <si>
    <t>Prueba característica 37</t>
  </si>
  <si>
    <t>Prueba característica 38</t>
  </si>
  <si>
    <t>COHERENCIA Y PERTINENCIA DE LA MISIÓN</t>
  </si>
  <si>
    <t>ORIENTACIONES Y ESTRATEGIAS DEL PROYECTO EDUCATIVO INSTITUCIONAL O LO QUE HAGA SUS VECES</t>
  </si>
  <si>
    <t>FORMACIÓN INTEGRAL Y CONSTRUCCIÓN DE IDENTIDAD</t>
  </si>
  <si>
    <t>∑=</t>
  </si>
  <si>
    <t>FACTOR 1: IDENTIDAD INSTITUCIONAL</t>
  </si>
  <si>
    <t>FACTOR 2: GOBIERNO INSTITUCIONAL Y TRANSPARENCIA</t>
  </si>
  <si>
    <t>BUEN GOBIERNO Y MÁXIMO ÓRGANO DE GOBIERNO</t>
  </si>
  <si>
    <t>RELACIÓN CON GRUPOS DE INTERÉS</t>
  </si>
  <si>
    <t>Prueba característica 4</t>
  </si>
  <si>
    <t>RENDICIÓN DE CUENTAS</t>
  </si>
  <si>
    <t>FACTOR 3: DESARROLLO, GESTIÓN Y SOSTENIBILIDAD INSTITUCIONAL</t>
  </si>
  <si>
    <t>ADMINISTRACIÓN Y GESTIÓN</t>
  </si>
  <si>
    <t>PROCESOS DE COMUNICACIÓN</t>
  </si>
  <si>
    <t>CAPACIDAD DE GESTIÓN</t>
  </si>
  <si>
    <t>RECURSOS DE APOYO ACADÉMICO</t>
  </si>
  <si>
    <t>Prueba característica 7</t>
  </si>
  <si>
    <t>INFRAESTRUCTURA FÍSICA Y TECNOLÓGICA</t>
  </si>
  <si>
    <t>RECURSOS Y GESTIÓN FINANCIERA</t>
  </si>
  <si>
    <t>FACTOR 4: MEJORAMIENTO CONTINUO Y AUTORREGULACIÓN</t>
  </si>
  <si>
    <t>CULTURA DE LA AUTOEVALUACIÓN</t>
  </si>
  <si>
    <t>PROCESOS DE AUTORREGULACIÓN</t>
  </si>
  <si>
    <t>SISTEMA INTERNO DE ASEGURAMIENTO DE LA CALIDAD</t>
  </si>
  <si>
    <t>EVALUACIÓN DE DIRECTIVAS, PROFESORES Y PERSONAL ADMINISTRATIVO</t>
  </si>
  <si>
    <t>FACTOR 5: ESTRUCTURA Y PROCESOS ACADÉMICOS</t>
  </si>
  <si>
    <t>COMPONENTES FORMATIVOS</t>
  </si>
  <si>
    <t>COMPONENTES PEDAGÓGICOS Y DE EVALUACIÓN</t>
  </si>
  <si>
    <t>COMPONENTE DE INTERACCIÓN Y RELEVANCIA SOCIAL</t>
  </si>
  <si>
    <t>PROCESOS DE CREACIÓN, MODIFICACIÓN Y AMPLIACIÓN DE PROGRAMAS ACADÉMICOS</t>
  </si>
  <si>
    <t>FACTOR 6: APORTES DE LA INVESTIGACIÓN, LA INNOVACIÓN, EL DESARROLLO TECNOLÓGICO Y LA CREACIÓN AL ENTORNO</t>
  </si>
  <si>
    <t>FORMACIÓN PARA LA INVESTIGACIÓN, CREACIÓN E INNOVACIÓN</t>
  </si>
  <si>
    <t>INVESTIGACIÓN, DESARROLLO TECNOLÓGICO, INNOVACIÓN Y CREACIÓN</t>
  </si>
  <si>
    <t>FACTOR 7: IMPACTO SOCIAL</t>
  </si>
  <si>
    <t>INSTITUCIÓN Y ENTORNO</t>
  </si>
  <si>
    <t>IMPACTO CULTURAL Y ARTÍSTICO</t>
  </si>
  <si>
    <t>FACTOR 8: VISIBILIDAD NACIONAL E INTERNACIONAL</t>
  </si>
  <si>
    <t>INSERCIÓN DE LA INSTITUCIÓN EN CONTEXTOS ACADÉMICOS NACIONALES E INTERNACIONALES</t>
  </si>
  <si>
    <t>RELACIONES EXTERNAS DE PROFESORES Y ESTUDIANTES</t>
  </si>
  <si>
    <t xml:space="preserve">FACTOR 9: BIENESTAR INSTITUCIONAL  </t>
  </si>
  <si>
    <t>ESTRUCTURA Y FUNCIONAMIENTO DEL BIENESTAR INSTITUCIONAL</t>
  </si>
  <si>
    <t>FACTOR 10: COMUNIDAD DE PROFESORES</t>
  </si>
  <si>
    <t>DERECHOS Y DEBERES DE LOS PROFESORES</t>
  </si>
  <si>
    <t>PLANTA PROFESORAL</t>
  </si>
  <si>
    <t>TRAYECTORIA PROFESORAL</t>
  </si>
  <si>
    <t>INTERACCIÓN ACADÉMICA DE LOS PROFESORES</t>
  </si>
  <si>
    <t>FACTOR 11: COMUNIDAD DE ESTUDIANTES</t>
  </si>
  <si>
    <t>DERECHOS Y DEBERES DE LOS ESTUDIANTES</t>
  </si>
  <si>
    <t>ADMISIÓN Y PERMANENCIA DE ESTUDIANTES</t>
  </si>
  <si>
    <t>FACTOR 12: COMUNIDAD DE EGRESADOS</t>
  </si>
  <si>
    <t>SEGUIMIENTO A EGRESADOS</t>
  </si>
  <si>
    <t>EGRESADOS Y PROGRAMAS ACADÉMICOS</t>
  </si>
  <si>
    <t>RELACIÓN DE LOS EGRESADOS CON LA INSTITUCIÓN</t>
  </si>
  <si>
    <t>IDENTIDAD MISIONAL</t>
  </si>
  <si>
    <t>GOBIERNO INSTITUCIONAL Y TRANSPARENCIA</t>
  </si>
  <si>
    <t>DESARROLLO, GESTIÓN Y SOSTENIBILIDAD INSTITUCIONAL</t>
  </si>
  <si>
    <t>MEJORAMIENTO CONTINUO Y AUTORREGULACIÓN</t>
  </si>
  <si>
    <t>ESTRUCTURA Y PROCESOS ACADÉMICOS</t>
  </si>
  <si>
    <t>APORTES DE LA INVESTIGACIÓN, LA INNOVACIÓN, EL DESARROLLO TECNOLÓGICO Y LA CREACIÓN AL ENTORNO</t>
  </si>
  <si>
    <t>IMPACTO SOCIAL</t>
  </si>
  <si>
    <t>VISIBILIDAD NACIONAL E INTERNACIONAL</t>
  </si>
  <si>
    <t>BIENESTAR INSTITUCIONAL</t>
  </si>
  <si>
    <t>COMUNIDAD DE PROFESORES</t>
  </si>
  <si>
    <t>COMUNIDAD DE ESTUDIANTES</t>
  </si>
  <si>
    <t>COMUNIDAD DE EGRESADOS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</si>
</sst>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22" x14ac:knownFonts="1">
    <font>
      <sz val="11"/>
      <color theme="1"/>
      <name val="Calibri"/>
      <family val="2"/>
      <scheme val="minor"/>
    </font>
    <font>
      <sz val="10"/>
      <color theme="1"/>
      <name val="Gadugi"/>
      <family val="2"/>
    </font>
    <font>
      <b/>
      <sz val="10"/>
      <color theme="1"/>
      <name val="Gadugi"/>
      <family val="2"/>
    </font>
    <font>
      <b/>
      <sz val="10"/>
      <color theme="0"/>
      <name val="Gadugi"/>
      <family val="2"/>
    </font>
    <font>
      <sz val="11"/>
      <color theme="1"/>
      <name val="Calibri"/>
      <family val="2"/>
      <scheme val="minor"/>
    </font>
    <font>
      <sz val="10"/>
      <name val="Gadugi"/>
      <family val="2"/>
    </font>
    <font>
      <sz val="10"/>
      <color rgb="FF000000"/>
      <name val="Calibri"/>
      <family val="2"/>
    </font>
    <font>
      <b/>
      <sz val="10"/>
      <color rgb="FFFFFFFF"/>
      <name val="Calibri"/>
      <family val="2"/>
    </font>
    <font>
      <b/>
      <sz val="10"/>
      <color rgb="FF000000"/>
      <name val="Gadugi"/>
      <family val="2"/>
    </font>
    <font>
      <sz val="10"/>
      <color rgb="FF000000"/>
      <name val="Gadugi"/>
      <family val="2"/>
    </font>
    <font>
      <b/>
      <sz val="10"/>
      <color rgb="FFFFFFFF"/>
      <name val="Gadugi"/>
      <family val="2"/>
    </font>
    <font>
      <b/>
      <sz val="8"/>
      <color theme="0"/>
      <name val="Gadugi"/>
      <family val="2"/>
    </font>
    <font>
      <b/>
      <sz val="24"/>
      <color theme="0"/>
      <name val="Gadugi"/>
      <family val="2"/>
    </font>
    <font>
      <sz val="9"/>
      <color rgb="FF333333"/>
      <name val="Gadugi"/>
      <family val="2"/>
    </font>
    <font>
      <b/>
      <sz val="9"/>
      <color rgb="FF333333"/>
      <name val="Gadugi"/>
      <family val="2"/>
    </font>
    <font>
      <b/>
      <sz val="9"/>
      <color rgb="FF003300"/>
      <name val="Gadugi"/>
      <family val="2"/>
    </font>
    <font>
      <sz val="9"/>
      <color rgb="FF003300"/>
      <name val="Gadugi"/>
      <family val="2"/>
    </font>
    <font>
      <sz val="9"/>
      <name val="Gadugi"/>
      <family val="2"/>
    </font>
    <font>
      <sz val="9"/>
      <color theme="0"/>
      <name val="Gadugi"/>
      <family val="2"/>
    </font>
    <font>
      <b/>
      <sz val="9"/>
      <color theme="0"/>
      <name val="Gadugi"/>
      <family val="2"/>
    </font>
    <font>
      <b/>
      <sz val="9"/>
      <name val="Gadugi"/>
      <family val="2"/>
    </font>
    <font>
      <b/>
      <sz val="9"/>
      <color rgb="FFFFFFFF"/>
      <name val="Gadugi"/>
      <family val="2"/>
    </font>
  </fonts>
  <fills count="16">
    <fill>
      <patternFill patternType="none"/>
    </fill>
    <fill>
      <patternFill patternType="gray125"/>
    </fill>
    <fill>
      <patternFill patternType="solid">
        <fgColor rgb="FF00689E"/>
        <bgColor indexed="64"/>
      </patternFill>
    </fill>
    <fill>
      <patternFill patternType="solid">
        <fgColor rgb="FFF5C71D"/>
        <bgColor indexed="64"/>
      </patternFill>
    </fill>
    <fill>
      <patternFill patternType="solid">
        <fgColor rgb="FFFFFF00"/>
        <bgColor indexed="64"/>
      </patternFill>
    </fill>
    <fill>
      <patternFill patternType="solid">
        <fgColor theme="9"/>
        <bgColor indexed="64"/>
      </patternFill>
    </fill>
    <fill>
      <patternFill patternType="solid">
        <fgColor rgb="FF49C206"/>
        <bgColor indexed="64"/>
      </patternFill>
    </fill>
    <fill>
      <patternFill patternType="solid">
        <fgColor rgb="FFE7E6E6"/>
        <bgColor rgb="FF000000"/>
      </patternFill>
    </fill>
    <fill>
      <patternFill patternType="solid">
        <fgColor rgb="FF00689E"/>
        <bgColor rgb="FF33CCCC"/>
      </patternFill>
    </fill>
    <fill>
      <patternFill patternType="solid">
        <fgColor theme="8" tint="0.79998168889431442"/>
        <bgColor rgb="FFFFFF00"/>
      </patternFill>
    </fill>
    <fill>
      <patternFill patternType="solid">
        <fgColor theme="8" tint="0.79998168889431442"/>
        <bgColor indexed="64"/>
      </patternFill>
    </fill>
    <fill>
      <patternFill patternType="solid">
        <fgColor rgb="FFFFFFFF"/>
        <bgColor rgb="FF000000"/>
      </patternFill>
    </fill>
    <fill>
      <patternFill patternType="solid">
        <fgColor rgb="FF00689E"/>
        <bgColor rgb="FFFFFF00"/>
      </patternFill>
    </fill>
    <fill>
      <patternFill patternType="solid">
        <fgColor theme="8" tint="0.79998168889431442"/>
        <bgColor rgb="FF000000"/>
      </patternFill>
    </fill>
    <fill>
      <patternFill patternType="solid">
        <fgColor theme="7" tint="0.59999389629810485"/>
        <bgColor rgb="FF000000"/>
      </patternFill>
    </fill>
    <fill>
      <patternFill patternType="solid">
        <fgColor theme="7"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3300"/>
      </left>
      <right/>
      <top style="thin">
        <color rgb="FF003300"/>
      </top>
      <bottom style="thin">
        <color rgb="FF0033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rgb="FF003300"/>
      </left>
      <right style="thin">
        <color rgb="FF003300"/>
      </right>
      <top style="thin">
        <color rgb="FF003300"/>
      </top>
      <bottom style="thin">
        <color rgb="FF003300"/>
      </bottom>
      <diagonal/>
    </border>
    <border>
      <left style="thin">
        <color rgb="FF003300"/>
      </left>
      <right/>
      <top style="thin">
        <color rgb="FF003300"/>
      </top>
      <bottom/>
      <diagonal/>
    </border>
    <border>
      <left/>
      <right/>
      <top style="thin">
        <color rgb="FF003300"/>
      </top>
      <bottom/>
      <diagonal/>
    </border>
    <border>
      <left/>
      <right style="thin">
        <color rgb="FF003300"/>
      </right>
      <top style="thin">
        <color rgb="FF003300"/>
      </top>
      <bottom/>
      <diagonal/>
    </border>
    <border>
      <left style="thin">
        <color rgb="FF003300"/>
      </left>
      <right/>
      <top/>
      <bottom style="thin">
        <color rgb="FF003300"/>
      </bottom>
      <diagonal/>
    </border>
    <border>
      <left/>
      <right/>
      <top/>
      <bottom style="thin">
        <color rgb="FF003300"/>
      </bottom>
      <diagonal/>
    </border>
    <border>
      <left/>
      <right style="thin">
        <color rgb="FF003300"/>
      </right>
      <top/>
      <bottom style="thin">
        <color rgb="FF003300"/>
      </bottom>
      <diagonal/>
    </border>
    <border>
      <left style="thin">
        <color rgb="FF003300"/>
      </left>
      <right style="thin">
        <color rgb="FF003300"/>
      </right>
      <top style="thin">
        <color rgb="FF003300"/>
      </top>
      <bottom style="double">
        <color rgb="FF003300"/>
      </bottom>
      <diagonal/>
    </border>
    <border>
      <left style="thin">
        <color rgb="FF003300"/>
      </left>
      <right style="thin">
        <color rgb="FF003300"/>
      </right>
      <top/>
      <bottom style="thin">
        <color rgb="FF0033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3300"/>
      </top>
      <bottom style="thin">
        <color rgb="FF0033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thin">
        <color rgb="FF003300"/>
      </left>
      <right style="thin">
        <color rgb="FF003300"/>
      </right>
      <top/>
      <bottom style="double">
        <color rgb="FF003300"/>
      </bottom>
      <diagonal/>
    </border>
    <border>
      <left style="thin">
        <color rgb="FF003300"/>
      </left>
      <right/>
      <top/>
      <bottom style="double">
        <color rgb="FF003300"/>
      </bottom>
      <diagonal/>
    </border>
    <border>
      <left style="thin">
        <color rgb="FF003300"/>
      </left>
      <right/>
      <top/>
      <bottom/>
      <diagonal/>
    </border>
    <border>
      <left/>
      <right style="thin">
        <color rgb="FF003300"/>
      </right>
      <top/>
      <bottom/>
      <diagonal/>
    </border>
    <border>
      <left/>
      <right style="thin">
        <color rgb="FF003300"/>
      </right>
      <top/>
      <bottom style="double">
        <color rgb="FF003300"/>
      </bottom>
      <diagonal/>
    </border>
    <border>
      <left style="thin">
        <color rgb="FF003300"/>
      </left>
      <right/>
      <top style="thin">
        <color rgb="FF003300"/>
      </top>
      <bottom style="double">
        <color rgb="FF003300"/>
      </bottom>
      <diagonal/>
    </border>
    <border>
      <left/>
      <right style="thin">
        <color rgb="FF003300"/>
      </right>
      <top style="thin">
        <color rgb="FF003300"/>
      </top>
      <bottom style="double">
        <color rgb="FF003300"/>
      </bottom>
      <diagonal/>
    </border>
    <border>
      <left/>
      <right style="thin">
        <color rgb="FF003300"/>
      </right>
      <top style="thin">
        <color rgb="FF003300"/>
      </top>
      <bottom style="thin">
        <color rgb="FF003300"/>
      </bottom>
      <diagonal/>
    </border>
    <border>
      <left style="thin">
        <color rgb="FF003300"/>
      </left>
      <right style="thin">
        <color rgb="FF003300"/>
      </right>
      <top style="thin">
        <color rgb="FF003300"/>
      </top>
      <bottom/>
      <diagonal/>
    </border>
    <border>
      <left style="thin">
        <color rgb="FF003300"/>
      </left>
      <right style="thin">
        <color rgb="FF003300"/>
      </right>
      <top style="double">
        <color rgb="FF003300"/>
      </top>
      <bottom style="thin">
        <color rgb="FF003300"/>
      </bottom>
      <diagonal/>
    </border>
    <border>
      <left style="thin">
        <color rgb="FF003300"/>
      </left>
      <right style="thin">
        <color rgb="FF0033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cellStyleXfs>
  <cellXfs count="23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2" fillId="2" borderId="1" xfId="0" applyFont="1" applyFill="1" applyBorder="1" applyAlignment="1">
      <alignment vertical="center"/>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1" fillId="2" borderId="1" xfId="0" applyFont="1" applyFill="1" applyBorder="1"/>
    <xf numFmtId="0" fontId="1" fillId="2" borderId="0" xfId="0" applyFont="1" applyFill="1"/>
    <xf numFmtId="0" fontId="2" fillId="3" borderId="6" xfId="0" applyFont="1" applyFill="1" applyBorder="1" applyAlignment="1">
      <alignment horizontal="center" vertical="center"/>
    </xf>
    <xf numFmtId="0" fontId="1" fillId="0" borderId="6" xfId="0" applyFont="1" applyBorder="1"/>
    <xf numFmtId="0" fontId="1" fillId="0" borderId="0" xfId="0" applyFont="1" applyAlignment="1">
      <alignment vertical="center"/>
    </xf>
    <xf numFmtId="0" fontId="2" fillId="2" borderId="6" xfId="0" applyFont="1" applyFill="1" applyBorder="1" applyAlignment="1">
      <alignment vertical="center"/>
    </xf>
    <xf numFmtId="0" fontId="2" fillId="3" borderId="5" xfId="0" applyFont="1" applyFill="1" applyBorder="1" applyAlignment="1">
      <alignment horizontal="center" vertical="center"/>
    </xf>
    <xf numFmtId="0" fontId="2" fillId="2" borderId="3" xfId="0" applyFont="1" applyFill="1" applyBorder="1" applyAlignment="1">
      <alignment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5" xfId="0" applyFont="1" applyFill="1" applyBorder="1" applyAlignment="1">
      <alignment vertical="center"/>
    </xf>
    <xf numFmtId="0" fontId="1" fillId="2" borderId="6" xfId="0" applyFont="1" applyFill="1" applyBorder="1"/>
    <xf numFmtId="0" fontId="1" fillId="2" borderId="7" xfId="0" applyFont="1" applyFill="1" applyBorder="1"/>
    <xf numFmtId="0" fontId="3"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1" applyFont="1" applyFill="1" applyBorder="1" applyAlignment="1">
      <alignment horizontal="center" vertical="center"/>
    </xf>
    <xf numFmtId="0" fontId="9" fillId="2" borderId="1" xfId="0"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1" fillId="0" borderId="8" xfId="0" applyFont="1" applyBorder="1"/>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xf>
    <xf numFmtId="0" fontId="1" fillId="2" borderId="1" xfId="0" applyFont="1" applyFill="1" applyBorder="1" applyAlignment="1">
      <alignment vertical="center"/>
    </xf>
    <xf numFmtId="1" fontId="6" fillId="6" borderId="1" xfId="0" applyNumberFormat="1" applyFont="1" applyFill="1" applyBorder="1" applyAlignment="1">
      <alignment horizontal="center" vertical="center" wrapText="1"/>
    </xf>
    <xf numFmtId="0" fontId="13" fillId="11" borderId="5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0" xfId="0" applyFont="1" applyFill="1" applyAlignment="1">
      <alignment horizontal="center" vertical="center" wrapText="1"/>
    </xf>
    <xf numFmtId="0" fontId="14" fillId="11" borderId="0" xfId="0" applyFont="1" applyFill="1" applyAlignment="1">
      <alignment horizontal="center" vertical="center" wrapText="1"/>
    </xf>
    <xf numFmtId="0" fontId="15" fillId="11" borderId="46" xfId="0" applyFont="1" applyFill="1" applyBorder="1" applyAlignment="1">
      <alignment horizontal="center" vertical="center" wrapText="1"/>
    </xf>
    <xf numFmtId="0" fontId="15" fillId="11" borderId="44" xfId="0" applyFont="1" applyFill="1" applyBorder="1" applyAlignment="1">
      <alignment horizontal="center" vertical="center" wrapText="1"/>
    </xf>
    <xf numFmtId="0" fontId="16" fillId="11" borderId="29" xfId="0" applyFont="1" applyFill="1" applyBorder="1" applyAlignment="1">
      <alignment horizontal="center" vertical="center" wrapText="1"/>
    </xf>
    <xf numFmtId="0" fontId="13" fillId="11" borderId="29"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50" xfId="0" applyFont="1" applyFill="1" applyBorder="1" applyAlignment="1">
      <alignment horizontal="center" vertical="center" wrapText="1"/>
    </xf>
    <xf numFmtId="0" fontId="13" fillId="11" borderId="51" xfId="0" applyFont="1" applyFill="1" applyBorder="1" applyAlignment="1">
      <alignment horizontal="center" vertical="center" wrapText="1"/>
    </xf>
    <xf numFmtId="0" fontId="16" fillId="7" borderId="0" xfId="0" applyFont="1" applyFill="1" applyAlignment="1">
      <alignment wrapText="1"/>
    </xf>
    <xf numFmtId="0" fontId="17" fillId="7" borderId="0" xfId="0" applyFont="1" applyFill="1" applyAlignment="1">
      <alignment wrapText="1"/>
    </xf>
    <xf numFmtId="0" fontId="18" fillId="7" borderId="0" xfId="0" applyFont="1" applyFill="1" applyAlignment="1">
      <alignment wrapText="1"/>
    </xf>
    <xf numFmtId="0" fontId="16" fillId="0" borderId="0" xfId="0" applyFont="1" applyAlignment="1">
      <alignment wrapText="1"/>
    </xf>
    <xf numFmtId="0" fontId="16" fillId="0" borderId="0" xfId="0" applyFont="1" applyAlignment="1">
      <alignment horizontal="center" vertical="center" wrapText="1"/>
    </xf>
    <xf numFmtId="0" fontId="15" fillId="11" borderId="0" xfId="0" applyFont="1" applyFill="1" applyAlignment="1">
      <alignment horizontal="center" vertical="center" wrapText="1"/>
    </xf>
    <xf numFmtId="0" fontId="15" fillId="11" borderId="45"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4" fillId="0" borderId="52" xfId="0" applyFont="1" applyBorder="1" applyAlignment="1" applyProtection="1">
      <alignment horizontal="center" vertical="center" wrapText="1"/>
      <protection locked="0"/>
    </xf>
    <xf numFmtId="9" fontId="15" fillId="11" borderId="44" xfId="2" applyFont="1" applyFill="1" applyBorder="1" applyAlignment="1">
      <alignment horizontal="center" vertical="center" wrapText="1"/>
    </xf>
    <xf numFmtId="0" fontId="16" fillId="11" borderId="52" xfId="0" applyFont="1" applyFill="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9" fontId="15" fillId="11" borderId="1" xfId="2" applyFont="1" applyFill="1" applyBorder="1" applyAlignment="1">
      <alignment horizontal="center" vertical="center" wrapText="1"/>
    </xf>
    <xf numFmtId="0" fontId="16" fillId="11" borderId="1" xfId="0" applyFont="1" applyFill="1" applyBorder="1" applyAlignment="1" applyProtection="1">
      <alignment horizontal="center" vertical="center" wrapText="1"/>
      <protection locked="0"/>
    </xf>
    <xf numFmtId="0" fontId="15" fillId="11" borderId="29" xfId="0" applyFont="1" applyFill="1" applyBorder="1" applyAlignment="1">
      <alignment horizontal="center" vertical="center" wrapText="1"/>
    </xf>
    <xf numFmtId="9" fontId="15" fillId="11" borderId="0" xfId="0" applyNumberFormat="1" applyFont="1" applyFill="1" applyAlignment="1">
      <alignment horizontal="center" vertical="center" wrapText="1"/>
    </xf>
    <xf numFmtId="0" fontId="16" fillId="11" borderId="0" xfId="0" applyFont="1" applyFill="1" applyAlignment="1">
      <alignment horizontal="center" vertical="center" wrapText="1"/>
    </xf>
    <xf numFmtId="0" fontId="14" fillId="11" borderId="29" xfId="0" applyFont="1" applyFill="1" applyBorder="1" applyAlignment="1" applyProtection="1">
      <alignment horizontal="center" vertical="center" wrapText="1"/>
      <protection locked="0"/>
    </xf>
    <xf numFmtId="9" fontId="15" fillId="11" borderId="21" xfId="2" applyFont="1" applyFill="1" applyBorder="1" applyAlignment="1">
      <alignment horizontal="center" vertical="center" wrapText="1"/>
    </xf>
    <xf numFmtId="0" fontId="16" fillId="11" borderId="49" xfId="0" applyFont="1" applyFill="1" applyBorder="1" applyAlignment="1" applyProtection="1">
      <alignment horizontal="center" vertical="center" wrapText="1"/>
      <protection locked="0"/>
    </xf>
    <xf numFmtId="0" fontId="16" fillId="11" borderId="21" xfId="0" applyFont="1" applyFill="1" applyBorder="1" applyAlignment="1" applyProtection="1">
      <alignment horizontal="center" vertical="center" wrapText="1"/>
      <protection locked="0"/>
    </xf>
    <xf numFmtId="9" fontId="15" fillId="11" borderId="0" xfId="2" applyFont="1" applyFill="1" applyBorder="1" applyAlignment="1">
      <alignment horizontal="center" vertical="center" wrapText="1"/>
    </xf>
    <xf numFmtId="0" fontId="15" fillId="11" borderId="50" xfId="0" applyFont="1" applyFill="1" applyBorder="1" applyAlignment="1">
      <alignment horizontal="center" vertical="center" wrapText="1"/>
    </xf>
    <xf numFmtId="9" fontId="15" fillId="11" borderId="22" xfId="2" applyFont="1" applyFill="1" applyBorder="1" applyAlignment="1">
      <alignment horizontal="center" vertical="center" wrapText="1"/>
    </xf>
    <xf numFmtId="0" fontId="16" fillId="11" borderId="50" xfId="0" applyFont="1" applyFill="1" applyBorder="1" applyAlignment="1" applyProtection="1">
      <alignment horizontal="center" vertical="center" wrapText="1"/>
      <protection locked="0"/>
    </xf>
    <xf numFmtId="9" fontId="15" fillId="11" borderId="25" xfId="2" applyFont="1" applyFill="1" applyBorder="1" applyAlignment="1">
      <alignment horizontal="center" vertical="center" wrapText="1"/>
    </xf>
    <xf numFmtId="0" fontId="16" fillId="11" borderId="29" xfId="0" applyFont="1" applyFill="1" applyBorder="1" applyAlignment="1" applyProtection="1">
      <alignment horizontal="center" vertical="center" wrapText="1"/>
      <protection locked="0"/>
    </xf>
    <xf numFmtId="9" fontId="15" fillId="11" borderId="12" xfId="2" applyFont="1" applyFill="1" applyBorder="1" applyAlignment="1">
      <alignment horizontal="center" vertical="center" wrapText="1"/>
    </xf>
    <xf numFmtId="0" fontId="17" fillId="11" borderId="31" xfId="0" applyFont="1" applyFill="1" applyBorder="1" applyAlignment="1" applyProtection="1">
      <alignment horizontal="center" vertical="center" wrapText="1"/>
      <protection locked="0"/>
    </xf>
    <xf numFmtId="0" fontId="15" fillId="11" borderId="51" xfId="0" applyFont="1" applyFill="1" applyBorder="1" applyAlignment="1">
      <alignment horizontal="center" vertical="center" wrapText="1"/>
    </xf>
    <xf numFmtId="0" fontId="16" fillId="11" borderId="51" xfId="0" applyFont="1" applyFill="1" applyBorder="1" applyAlignment="1" applyProtection="1">
      <alignment horizontal="center" vertical="center" wrapText="1"/>
      <protection locked="0"/>
    </xf>
    <xf numFmtId="9" fontId="15" fillId="11" borderId="12" xfId="2" applyFont="1" applyFill="1" applyBorder="1" applyAlignment="1" applyProtection="1">
      <alignment horizontal="center" vertical="center" wrapText="1"/>
    </xf>
    <xf numFmtId="0" fontId="16" fillId="7" borderId="0" xfId="0" applyFont="1" applyFill="1" applyAlignment="1">
      <alignment horizontal="center" vertical="center" wrapText="1"/>
    </xf>
    <xf numFmtId="0" fontId="16" fillId="11" borderId="45" xfId="0" applyFont="1" applyFill="1" applyBorder="1" applyAlignment="1" applyProtection="1">
      <alignment horizontal="center" vertical="center" wrapText="1"/>
      <protection locked="0"/>
    </xf>
    <xf numFmtId="0" fontId="14" fillId="11" borderId="52" xfId="0" applyFont="1" applyFill="1" applyBorder="1" applyAlignment="1" applyProtection="1">
      <alignment horizontal="center" vertical="center" wrapText="1"/>
      <protection locked="0"/>
    </xf>
    <xf numFmtId="0" fontId="14" fillId="11" borderId="1"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wrapText="1"/>
      <protection locked="0"/>
    </xf>
    <xf numFmtId="9" fontId="15" fillId="14" borderId="0" xfId="0" applyNumberFormat="1" applyFont="1" applyFill="1" applyAlignment="1">
      <alignment horizontal="center" vertical="center" wrapText="1"/>
    </xf>
    <xf numFmtId="9" fontId="15" fillId="15" borderId="0" xfId="0" applyNumberFormat="1" applyFont="1" applyFill="1" applyAlignment="1">
      <alignment horizontal="center" vertical="center" wrapText="1"/>
    </xf>
    <xf numFmtId="0" fontId="15" fillId="7" borderId="28"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21" xfId="0" applyFont="1" applyBorder="1" applyAlignment="1">
      <alignment horizontal="center" vertical="center" wrapText="1"/>
    </xf>
    <xf numFmtId="0" fontId="14" fillId="0" borderId="29"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9" fontId="16" fillId="0" borderId="21" xfId="2" applyFont="1" applyFill="1" applyBorder="1" applyAlignment="1">
      <alignment horizontal="center" vertical="center" wrapText="1"/>
    </xf>
    <xf numFmtId="0" fontId="16" fillId="0" borderId="3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5" fillId="0" borderId="0" xfId="0" applyFont="1" applyAlignment="1">
      <alignment horizontal="center" vertical="center" wrapText="1"/>
    </xf>
    <xf numFmtId="9" fontId="15" fillId="0" borderId="2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4" fillId="0" borderId="27" xfId="0" applyFont="1" applyBorder="1" applyAlignment="1" applyProtection="1">
      <alignment horizontal="center" vertical="center" wrapText="1"/>
      <protection locked="0"/>
    </xf>
    <xf numFmtId="0" fontId="16" fillId="0" borderId="50"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0" fillId="2" borderId="8"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horizontal="center" vertical="center" wrapText="1"/>
    </xf>
    <xf numFmtId="0" fontId="12" fillId="2"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1" fillId="0" borderId="6" xfId="0" applyFont="1" applyBorder="1" applyAlignment="1">
      <alignment horizontal="center" vertical="center" wrapTex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3" fillId="2" borderId="9"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0" fontId="15" fillId="11" borderId="21"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13" borderId="41" xfId="0" applyFont="1" applyFill="1" applyBorder="1" applyAlignment="1">
      <alignment horizontal="center" vertical="center" wrapText="1"/>
    </xf>
    <xf numFmtId="0" fontId="15" fillId="11" borderId="42"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43"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5" fillId="11" borderId="44" xfId="0" applyFont="1" applyFill="1" applyBorder="1" applyAlignment="1">
      <alignment horizontal="center" vertical="center" wrapText="1"/>
    </xf>
    <xf numFmtId="0" fontId="15" fillId="11" borderId="0" xfId="0" applyFont="1" applyFill="1" applyAlignment="1">
      <alignment horizontal="center" vertical="center" wrapText="1"/>
    </xf>
    <xf numFmtId="0" fontId="15" fillId="11" borderId="45"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5" fillId="11" borderId="26"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15" fillId="11" borderId="48"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32"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19" fillId="8" borderId="35" xfId="0" applyFont="1" applyFill="1" applyBorder="1" applyAlignment="1">
      <alignment horizontal="center" vertical="center" wrapText="1"/>
    </xf>
    <xf numFmtId="0" fontId="19" fillId="8" borderId="36" xfId="0" applyFont="1" applyFill="1" applyBorder="1" applyAlignment="1">
      <alignment horizontal="center" vertical="center" wrapText="1"/>
    </xf>
    <xf numFmtId="0" fontId="19" fillId="8" borderId="0" xfId="0" applyFont="1" applyFill="1" applyAlignment="1">
      <alignment horizontal="center" vertical="center" wrapText="1"/>
    </xf>
    <xf numFmtId="0" fontId="19" fillId="8" borderId="37" xfId="0" applyFont="1" applyFill="1" applyBorder="1" applyAlignment="1">
      <alignment horizontal="center" vertical="center" wrapText="1"/>
    </xf>
    <xf numFmtId="0" fontId="19" fillId="8" borderId="38" xfId="0" applyFont="1" applyFill="1" applyBorder="1" applyAlignment="1">
      <alignment horizontal="center" vertical="center" wrapText="1"/>
    </xf>
    <xf numFmtId="0" fontId="19" fillId="8" borderId="39" xfId="0" applyFont="1" applyFill="1" applyBorder="1" applyAlignment="1">
      <alignment horizontal="center" vertical="center" wrapText="1"/>
    </xf>
    <xf numFmtId="0" fontId="19" fillId="8" borderId="40" xfId="0" applyFont="1" applyFill="1" applyBorder="1" applyAlignment="1">
      <alignment horizontal="center" vertical="center" wrapText="1"/>
    </xf>
    <xf numFmtId="0" fontId="19" fillId="12" borderId="53" xfId="0" applyFont="1" applyFill="1" applyBorder="1" applyAlignment="1">
      <alignment horizontal="center" vertical="center" wrapText="1"/>
    </xf>
    <xf numFmtId="0" fontId="19" fillId="12" borderId="54" xfId="0" applyFont="1" applyFill="1" applyBorder="1" applyAlignment="1">
      <alignment horizontal="center" vertical="center" wrapText="1"/>
    </xf>
    <xf numFmtId="0" fontId="19" fillId="1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0" borderId="12" xfId="0" applyFont="1" applyBorder="1" applyAlignment="1">
      <alignment horizontal="center" vertical="center" wrapText="1"/>
    </xf>
    <xf numFmtId="0" fontId="21" fillId="8" borderId="13"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0" xfId="0" applyFont="1" applyFill="1" applyAlignment="1">
      <alignment horizontal="center" vertical="center" wrapText="1"/>
    </xf>
    <xf numFmtId="0" fontId="21" fillId="8" borderId="17"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 fillId="0" borderId="0" xfId="0" applyFont="1" applyAlignment="1">
      <alignment vertical="center" wrapText="1"/>
    </xf>
    <xf numFmtId="0" fontId="1" fillId="2" borderId="1" xfId="0" applyFont="1" applyFill="1" applyBorder="1" applyAlignment="1">
      <alignment vertical="center" wrapText="1"/>
    </xf>
    <xf numFmtId="9" fontId="1" fillId="0" borderId="6" xfId="2" applyFont="1" applyBorder="1" applyAlignment="1">
      <alignment horizontal="center" vertical="center"/>
    </xf>
    <xf numFmtId="9" fontId="1" fillId="0" borderId="8" xfId="2" applyFont="1" applyBorder="1" applyAlignment="1">
      <alignment horizontal="center" vertical="center"/>
    </xf>
    <xf numFmtId="9" fontId="1" fillId="0" borderId="0" xfId="2" applyFont="1" applyAlignment="1">
      <alignment vertical="center"/>
    </xf>
    <xf numFmtId="9" fontId="10" fillId="2" borderId="6" xfId="2" applyFont="1" applyFill="1" applyBorder="1" applyAlignment="1">
      <alignment horizontal="center" vertical="center" wrapText="1"/>
    </xf>
    <xf numFmtId="9" fontId="10" fillId="2" borderId="8" xfId="2" applyFont="1" applyFill="1" applyBorder="1" applyAlignment="1">
      <alignment horizontal="center" vertical="center" wrapText="1"/>
    </xf>
    <xf numFmtId="9" fontId="1" fillId="2" borderId="1" xfId="2" applyFont="1" applyFill="1" applyBorder="1" applyAlignment="1">
      <alignment vertical="center"/>
    </xf>
    <xf numFmtId="9" fontId="1" fillId="0" borderId="7" xfId="2" applyFont="1" applyBorder="1" applyAlignment="1">
      <alignment horizontal="center" vertical="center"/>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9" fontId="1" fillId="0" borderId="6" xfId="2" applyFont="1" applyBorder="1" applyAlignment="1">
      <alignment horizontal="center" vertical="center" wrapText="1"/>
    </xf>
    <xf numFmtId="9" fontId="1" fillId="0" borderId="8" xfId="2" applyFont="1" applyBorder="1" applyAlignment="1">
      <alignment horizontal="center" vertical="center" wrapText="1"/>
    </xf>
    <xf numFmtId="9" fontId="1" fillId="2" borderId="1" xfId="2" applyFont="1" applyFill="1" applyBorder="1" applyAlignment="1">
      <alignment vertical="center" wrapText="1"/>
    </xf>
    <xf numFmtId="9" fontId="1" fillId="0" borderId="7" xfId="2" applyFont="1" applyBorder="1" applyAlignment="1">
      <alignment horizontal="center" vertical="center" wrapText="1"/>
    </xf>
    <xf numFmtId="9" fontId="1" fillId="0" borderId="6" xfId="0" applyNumberFormat="1" applyFont="1" applyBorder="1" applyAlignment="1">
      <alignment horizontal="center" vertical="center" wrapText="1"/>
    </xf>
    <xf numFmtId="165" fontId="1" fillId="0" borderId="6" xfId="3" applyNumberFormat="1" applyFont="1" applyBorder="1" applyAlignment="1">
      <alignment horizontal="center" vertical="center" wrapText="1"/>
    </xf>
    <xf numFmtId="165" fontId="1" fillId="0" borderId="8" xfId="3" applyNumberFormat="1"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9" fontId="1" fillId="0" borderId="6" xfId="0" applyNumberFormat="1" applyFont="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cellXfs>
  <cellStyles count="4">
    <cellStyle name="Millares" xfId="3" builtinId="3"/>
    <cellStyle name="Normal" xfId="0" builtinId="0"/>
    <cellStyle name="Normal 2" xfId="1" xr:uid="{00000000-0005-0000-0000-000001000000}"/>
    <cellStyle name="Porcentaje" xfId="2" builtinId="5"/>
  </cellStyles>
  <dxfs count="20">
    <dxf>
      <fill>
        <patternFill patternType="solid">
          <fgColor rgb="FF7B9A5E"/>
          <bgColor rgb="FF7B98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FFCC00"/>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7B9A5E"/>
        </patternFill>
      </fill>
    </dxf>
    <dxf>
      <fill>
        <patternFill patternType="solid">
          <fgColor rgb="FF003300"/>
          <bgColor rgb="FFFFCC00"/>
        </patternFill>
      </fill>
    </dxf>
    <dxf>
      <fill>
        <patternFill patternType="solid">
          <fgColor rgb="FF003300"/>
          <bgColor rgb="FF7B9A5E"/>
        </patternFill>
      </fill>
    </dxf>
  </dxfs>
  <tableStyles count="0" defaultTableStyle="TableStyleMedium2" defaultPivotStyle="PivotStyleLight16"/>
  <colors>
    <mruColors>
      <color rgb="FF00689E"/>
      <color rgb="FF66FF66"/>
      <color rgb="FFF5C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132050</xdr:colOff>
      <xdr:row>0</xdr:row>
      <xdr:rowOff>47624</xdr:rowOff>
    </xdr:from>
    <xdr:to>
      <xdr:col>1</xdr:col>
      <xdr:colOff>3683000</xdr:colOff>
      <xdr:row>6</xdr:row>
      <xdr:rowOff>99578</xdr:rowOff>
    </xdr:to>
    <xdr:pic>
      <xdr:nvPicPr>
        <xdr:cNvPr id="2" name="Imagen 1">
          <a:extLst>
            <a:ext uri="{FF2B5EF4-FFF2-40B4-BE49-F238E27FC236}">
              <a16:creationId xmlns:a16="http://schemas.microsoft.com/office/drawing/2014/main" id="{8629CFCC-CE35-4CD1-9437-2633B8F40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050" y="47624"/>
          <a:ext cx="3820825" cy="1004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136073</xdr:rowOff>
    </xdr:from>
    <xdr:to>
      <xdr:col>2</xdr:col>
      <xdr:colOff>1115786</xdr:colOff>
      <xdr:row>1</xdr:row>
      <xdr:rowOff>2</xdr:rowOff>
    </xdr:to>
    <xdr:pic>
      <xdr:nvPicPr>
        <xdr:cNvPr id="2" name="Imagen 1" descr="C:\Users\UDInvestigaciones\Downloads\logo UDI azul-03.png">
          <a:extLst>
            <a:ext uri="{FF2B5EF4-FFF2-40B4-BE49-F238E27FC236}">
              <a16:creationId xmlns:a16="http://schemas.microsoft.com/office/drawing/2014/main" id="{77D11C2C-10E7-45B8-B179-0EF69E54D2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 y="136073"/>
          <a:ext cx="2054679" cy="111578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64</xdr:col>
      <xdr:colOff>114300</xdr:colOff>
      <xdr:row>0</xdr:row>
      <xdr:rowOff>558800</xdr:rowOff>
    </xdr:from>
    <xdr:to>
      <xdr:col>72</xdr:col>
      <xdr:colOff>418906</xdr:colOff>
      <xdr:row>14</xdr:row>
      <xdr:rowOff>31630</xdr:rowOff>
    </xdr:to>
    <xdr:pic>
      <xdr:nvPicPr>
        <xdr:cNvPr id="2" name="Imagen 1">
          <a:extLst>
            <a:ext uri="{FF2B5EF4-FFF2-40B4-BE49-F238E27FC236}">
              <a16:creationId xmlns:a16="http://schemas.microsoft.com/office/drawing/2014/main" id="{DD3E9943-0447-4176-9231-DFF3509FEA43}"/>
            </a:ext>
          </a:extLst>
        </xdr:cNvPr>
        <xdr:cNvPicPr>
          <a:picLocks noChangeAspect="1"/>
        </xdr:cNvPicPr>
      </xdr:nvPicPr>
      <xdr:blipFill>
        <a:blip xmlns:r="http://schemas.openxmlformats.org/officeDocument/2006/relationships" r:embed="rId1"/>
        <a:stretch>
          <a:fillRect/>
        </a:stretch>
      </xdr:blipFill>
      <xdr:spPr>
        <a:xfrm>
          <a:off x="34004250" y="558800"/>
          <a:ext cx="6400606" cy="2292230"/>
        </a:xfrm>
        <a:prstGeom prst="rect">
          <a:avLst/>
        </a:prstGeom>
      </xdr:spPr>
    </xdr:pic>
    <xdr:clientData/>
  </xdr:twoCellAnchor>
  <xdr:twoCellAnchor editAs="oneCell">
    <xdr:from>
      <xdr:col>0</xdr:col>
      <xdr:colOff>68036</xdr:colOff>
      <xdr:row>0</xdr:row>
      <xdr:rowOff>176892</xdr:rowOff>
    </xdr:from>
    <xdr:to>
      <xdr:col>2</xdr:col>
      <xdr:colOff>1333499</xdr:colOff>
      <xdr:row>0</xdr:row>
      <xdr:rowOff>1115785</xdr:rowOff>
    </xdr:to>
    <xdr:pic>
      <xdr:nvPicPr>
        <xdr:cNvPr id="3" name="Imagen 2" descr="C:\Users\UDInvestigaciones\Downloads\logo UDI azul-03.png">
          <a:extLst>
            <a:ext uri="{FF2B5EF4-FFF2-40B4-BE49-F238E27FC236}">
              <a16:creationId xmlns:a16="http://schemas.microsoft.com/office/drawing/2014/main" id="{04C1B156-A2FB-4973-BED7-9D2A0E6B21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36" y="176892"/>
          <a:ext cx="2272392" cy="9388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1"/>
  <sheetViews>
    <sheetView tabSelected="1" topLeftCell="B140" zoomScale="10" zoomScaleNormal="10" workbookViewId="0">
      <selection activeCell="AF80" sqref="AF80"/>
    </sheetView>
  </sheetViews>
  <sheetFormatPr baseColWidth="10" defaultRowHeight="12.75" x14ac:dyDescent="0.2"/>
  <cols>
    <col min="1" max="1" width="4.140625" style="1" customWidth="1"/>
    <col min="2" max="2" width="58.28515625" style="1" customWidth="1"/>
    <col min="3" max="3" width="13.28515625" style="1" customWidth="1"/>
    <col min="4" max="4" width="44.28515625" style="1" customWidth="1"/>
    <col min="5" max="6" width="13.28515625" style="1" customWidth="1"/>
    <col min="7" max="7" width="44.28515625" style="11" customWidth="1"/>
    <col min="8" max="9" width="30.85546875" style="1" customWidth="1"/>
    <col min="10" max="12" width="17.42578125" style="1" customWidth="1"/>
    <col min="13" max="13" width="35.28515625" style="1" customWidth="1"/>
    <col min="14" max="15" width="18.28515625" style="1" customWidth="1"/>
    <col min="16" max="16" width="34.28515625" style="1" customWidth="1"/>
    <col min="17" max="17" width="18.28515625" style="1" customWidth="1"/>
    <col min="18" max="18" width="21.85546875" style="1" customWidth="1"/>
    <col min="19" max="19" width="17" style="11" customWidth="1"/>
    <col min="20" max="20" width="17" style="211" customWidth="1"/>
    <col min="21" max="25" width="17" style="207" customWidth="1"/>
    <col min="26" max="26" width="34.28515625" style="207" customWidth="1"/>
    <col min="27" max="32" width="17" style="222" customWidth="1"/>
    <col min="33" max="33" width="31.28515625" style="222" customWidth="1"/>
    <col min="34" max="42" width="17" style="222" customWidth="1"/>
    <col min="43" max="16384" width="11.42578125" style="1"/>
  </cols>
  <sheetData>
    <row r="1" spans="1:17" x14ac:dyDescent="0.2">
      <c r="A1" s="123"/>
      <c r="B1" s="123"/>
    </row>
    <row r="2" spans="1:17" x14ac:dyDescent="0.2">
      <c r="A2" s="123"/>
      <c r="B2" s="123"/>
      <c r="C2" s="124" t="s">
        <v>370</v>
      </c>
      <c r="D2" s="124"/>
      <c r="E2" s="124"/>
      <c r="F2" s="124"/>
      <c r="G2" s="124"/>
      <c r="H2" s="23" t="s">
        <v>327</v>
      </c>
      <c r="I2" s="23"/>
    </row>
    <row r="3" spans="1:17" x14ac:dyDescent="0.2">
      <c r="A3" s="123"/>
      <c r="B3" s="123"/>
      <c r="C3" s="124"/>
      <c r="D3" s="124"/>
      <c r="E3" s="124"/>
      <c r="F3" s="124"/>
      <c r="G3" s="124"/>
      <c r="H3" s="23" t="s">
        <v>328</v>
      </c>
      <c r="I3" s="23"/>
    </row>
    <row r="4" spans="1:17" x14ac:dyDescent="0.2">
      <c r="A4" s="123"/>
      <c r="B4" s="123"/>
      <c r="C4" s="124"/>
      <c r="D4" s="124"/>
      <c r="E4" s="124"/>
      <c r="F4" s="124"/>
      <c r="G4" s="124"/>
      <c r="H4" s="23" t="s">
        <v>329</v>
      </c>
      <c r="I4" s="23"/>
    </row>
    <row r="5" spans="1:17" x14ac:dyDescent="0.2">
      <c r="A5" s="123"/>
      <c r="B5" s="123"/>
      <c r="C5" s="124"/>
      <c r="D5" s="124"/>
      <c r="E5" s="124"/>
      <c r="F5" s="124"/>
      <c r="G5" s="124"/>
      <c r="H5" s="24"/>
      <c r="I5" s="24"/>
    </row>
    <row r="6" spans="1:17" x14ac:dyDescent="0.2">
      <c r="A6" s="123"/>
      <c r="B6" s="123"/>
    </row>
    <row r="7" spans="1:17" x14ac:dyDescent="0.2">
      <c r="A7" s="123"/>
      <c r="B7" s="123"/>
    </row>
    <row r="10" spans="1:17" ht="14.25" x14ac:dyDescent="0.2">
      <c r="J10" s="122" t="s">
        <v>330</v>
      </c>
      <c r="K10" s="122"/>
      <c r="L10" s="122"/>
      <c r="M10" s="122" t="s">
        <v>331</v>
      </c>
      <c r="N10" s="122" t="s">
        <v>332</v>
      </c>
      <c r="O10" s="122"/>
      <c r="P10" s="122" t="s">
        <v>333</v>
      </c>
      <c r="Q10" s="122"/>
    </row>
    <row r="11" spans="1:17" ht="14.25" x14ac:dyDescent="0.2">
      <c r="J11" s="122"/>
      <c r="K11" s="122"/>
      <c r="L11" s="122"/>
      <c r="M11" s="122"/>
      <c r="N11" s="20" t="s">
        <v>334</v>
      </c>
      <c r="O11" s="20" t="s">
        <v>335</v>
      </c>
      <c r="P11" s="20" t="s">
        <v>334</v>
      </c>
      <c r="Q11" s="20" t="s">
        <v>335</v>
      </c>
    </row>
    <row r="12" spans="1:17" ht="14.25" x14ac:dyDescent="0.2">
      <c r="J12" s="113" t="s">
        <v>336</v>
      </c>
      <c r="K12" s="113"/>
      <c r="L12" s="113"/>
      <c r="M12" s="21" t="s">
        <v>337</v>
      </c>
      <c r="N12" s="21" t="s">
        <v>338</v>
      </c>
      <c r="O12" s="21" t="s">
        <v>339</v>
      </c>
      <c r="P12" s="21" t="s">
        <v>340</v>
      </c>
      <c r="Q12" s="21" t="s">
        <v>341</v>
      </c>
    </row>
    <row r="13" spans="1:17" ht="14.25" x14ac:dyDescent="0.2">
      <c r="J13" s="113" t="s">
        <v>342</v>
      </c>
      <c r="K13" s="113"/>
      <c r="L13" s="113"/>
      <c r="M13" s="21" t="s">
        <v>343</v>
      </c>
      <c r="N13" s="21" t="s">
        <v>344</v>
      </c>
      <c r="O13" s="21" t="s">
        <v>345</v>
      </c>
      <c r="P13" s="21" t="s">
        <v>346</v>
      </c>
      <c r="Q13" s="21" t="s">
        <v>347</v>
      </c>
    </row>
    <row r="14" spans="1:17" ht="14.25" x14ac:dyDescent="0.2">
      <c r="J14" s="113" t="s">
        <v>348</v>
      </c>
      <c r="K14" s="113"/>
      <c r="L14" s="113"/>
      <c r="M14" s="21" t="s">
        <v>349</v>
      </c>
      <c r="N14" s="21" t="s">
        <v>350</v>
      </c>
      <c r="O14" s="21" t="s">
        <v>351</v>
      </c>
      <c r="P14" s="21" t="s">
        <v>352</v>
      </c>
      <c r="Q14" s="21" t="s">
        <v>353</v>
      </c>
    </row>
    <row r="15" spans="1:17" ht="14.25" x14ac:dyDescent="0.2">
      <c r="J15" s="113" t="s">
        <v>354</v>
      </c>
      <c r="K15" s="113"/>
      <c r="L15" s="113"/>
      <c r="M15" s="21" t="s">
        <v>355</v>
      </c>
      <c r="N15" s="21" t="s">
        <v>356</v>
      </c>
      <c r="O15" s="21" t="s">
        <v>357</v>
      </c>
      <c r="P15" s="21" t="s">
        <v>358</v>
      </c>
      <c r="Q15" s="21" t="s">
        <v>359</v>
      </c>
    </row>
    <row r="16" spans="1:17" ht="14.25" x14ac:dyDescent="0.2">
      <c r="J16" s="113" t="s">
        <v>360</v>
      </c>
      <c r="K16" s="113"/>
      <c r="L16" s="113"/>
      <c r="M16" s="25" t="s">
        <v>361</v>
      </c>
      <c r="N16" s="21" t="s">
        <v>362</v>
      </c>
      <c r="O16" s="21" t="s">
        <v>363</v>
      </c>
      <c r="P16" s="21" t="s">
        <v>364</v>
      </c>
      <c r="Q16" s="21" t="s">
        <v>365</v>
      </c>
    </row>
    <row r="17" spans="1:42" ht="21.75" customHeight="1" x14ac:dyDescent="0.2">
      <c r="A17" s="128" t="s">
        <v>0</v>
      </c>
      <c r="B17" s="128" t="s">
        <v>325</v>
      </c>
      <c r="C17" s="128" t="s">
        <v>0</v>
      </c>
      <c r="D17" s="128" t="s">
        <v>2</v>
      </c>
      <c r="E17" s="128" t="s">
        <v>0</v>
      </c>
      <c r="F17" s="128" t="s">
        <v>326</v>
      </c>
      <c r="G17" s="128" t="s">
        <v>3</v>
      </c>
      <c r="H17" s="127" t="s">
        <v>4</v>
      </c>
      <c r="I17" s="127" t="s">
        <v>401</v>
      </c>
      <c r="J17" s="114" t="s">
        <v>366</v>
      </c>
      <c r="K17" s="115"/>
      <c r="L17" s="116"/>
      <c r="M17" s="107" t="s">
        <v>371</v>
      </c>
      <c r="N17" s="118" t="s">
        <v>372</v>
      </c>
      <c r="O17" s="120" t="s">
        <v>373</v>
      </c>
      <c r="P17" s="111" t="s">
        <v>374</v>
      </c>
      <c r="Q17" s="111" t="s">
        <v>375</v>
      </c>
      <c r="R17" s="111" t="s">
        <v>376</v>
      </c>
      <c r="S17" s="109" t="s">
        <v>377</v>
      </c>
      <c r="T17" s="212" t="s">
        <v>378</v>
      </c>
      <c r="U17" s="111" t="s">
        <v>379</v>
      </c>
      <c r="V17" s="111" t="s">
        <v>380</v>
      </c>
      <c r="W17" s="107" t="s">
        <v>381</v>
      </c>
      <c r="X17" s="107" t="s">
        <v>382</v>
      </c>
      <c r="Y17" s="107" t="s">
        <v>383</v>
      </c>
      <c r="Z17" s="107" t="s">
        <v>384</v>
      </c>
      <c r="AA17" s="111" t="s">
        <v>385</v>
      </c>
      <c r="AB17" s="109" t="s">
        <v>386</v>
      </c>
      <c r="AC17" s="107" t="s">
        <v>387</v>
      </c>
      <c r="AD17" s="107" t="s">
        <v>388</v>
      </c>
      <c r="AE17" s="107" t="s">
        <v>389</v>
      </c>
      <c r="AF17" s="107" t="s">
        <v>390</v>
      </c>
      <c r="AG17" s="107" t="s">
        <v>391</v>
      </c>
      <c r="AH17" s="107" t="s">
        <v>392</v>
      </c>
      <c r="AI17" s="107" t="s">
        <v>393</v>
      </c>
      <c r="AJ17" s="109" t="s">
        <v>394</v>
      </c>
      <c r="AK17" s="107" t="s">
        <v>395</v>
      </c>
      <c r="AL17" s="107" t="s">
        <v>396</v>
      </c>
      <c r="AM17" s="107" t="s">
        <v>397</v>
      </c>
      <c r="AN17" s="107" t="s">
        <v>398</v>
      </c>
      <c r="AO17" s="107" t="s">
        <v>399</v>
      </c>
      <c r="AP17" s="107" t="s">
        <v>400</v>
      </c>
    </row>
    <row r="18" spans="1:42" s="2" customFormat="1" ht="30.75" customHeight="1" x14ac:dyDescent="0.2">
      <c r="A18" s="128"/>
      <c r="B18" s="128"/>
      <c r="C18" s="128"/>
      <c r="D18" s="128"/>
      <c r="E18" s="128"/>
      <c r="F18" s="128"/>
      <c r="G18" s="128"/>
      <c r="H18" s="127"/>
      <c r="I18" s="127"/>
      <c r="J18" s="22" t="s">
        <v>367</v>
      </c>
      <c r="K18" s="22" t="s">
        <v>368</v>
      </c>
      <c r="L18" s="22" t="s">
        <v>369</v>
      </c>
      <c r="M18" s="117"/>
      <c r="N18" s="119"/>
      <c r="O18" s="121"/>
      <c r="P18" s="112"/>
      <c r="Q18" s="112"/>
      <c r="R18" s="112"/>
      <c r="S18" s="110"/>
      <c r="T18" s="213"/>
      <c r="U18" s="112"/>
      <c r="V18" s="112"/>
      <c r="W18" s="108"/>
      <c r="X18" s="108"/>
      <c r="Y18" s="108"/>
      <c r="Z18" s="108"/>
      <c r="AA18" s="112"/>
      <c r="AB18" s="110"/>
      <c r="AC18" s="108"/>
      <c r="AD18" s="108"/>
      <c r="AE18" s="108"/>
      <c r="AF18" s="108"/>
      <c r="AG18" s="108"/>
      <c r="AH18" s="108"/>
      <c r="AI18" s="108"/>
      <c r="AJ18" s="110"/>
      <c r="AK18" s="108"/>
      <c r="AL18" s="108"/>
      <c r="AM18" s="108"/>
      <c r="AN18" s="108"/>
      <c r="AO18" s="108"/>
      <c r="AP18" s="108"/>
    </row>
    <row r="19" spans="1:42" ht="78.75" customHeight="1" x14ac:dyDescent="0.2">
      <c r="A19" s="128" t="s">
        <v>27</v>
      </c>
      <c r="B19" s="129" t="s">
        <v>5</v>
      </c>
      <c r="C19" s="130" t="s">
        <v>1</v>
      </c>
      <c r="D19" s="129" t="s">
        <v>12</v>
      </c>
      <c r="E19" s="6" t="s">
        <v>6</v>
      </c>
      <c r="F19" s="6">
        <v>1</v>
      </c>
      <c r="G19" s="5" t="s">
        <v>7</v>
      </c>
      <c r="H19" s="3"/>
      <c r="I19" s="3"/>
      <c r="J19" s="29" t="s">
        <v>403</v>
      </c>
      <c r="K19" s="29"/>
      <c r="L19" s="29"/>
      <c r="M19" s="34"/>
      <c r="N19" s="34">
        <v>4</v>
      </c>
      <c r="O19" s="34">
        <f>((N19*100%)/5)</f>
        <v>0.8</v>
      </c>
      <c r="P19" s="34" t="str">
        <f>IF(N19&gt;4.5,"SE CUMPLE PLENAMENTE",IF(N19&gt;3.7,"SE CUMPLE EN ALTO GRADO",IF(N19&gt;2.9,"SE CUMPLE ACEPTABLEMENTE",IF(N19&gt;1.9,"SE CUMPLE INSATISFACTORIAMENTE","NO SE CUMPLE"))))</f>
        <v>SE CUMPLE EN ALTO GRADO</v>
      </c>
      <c r="Q19" s="34" t="str">
        <f>IF(N19&gt;4.5,"A",IF(N19&gt;3.7,"B",IF(N19&gt;2.9,"C",IF(N19&gt;1.9,"D","E"))))</f>
        <v>B</v>
      </c>
      <c r="R19" s="36">
        <f>N19</f>
        <v>4</v>
      </c>
      <c r="S19" s="104">
        <f>AVERAGE(N19:N20)</f>
        <v>4</v>
      </c>
      <c r="T19" s="209">
        <f>S19/5</f>
        <v>0.8</v>
      </c>
      <c r="U19" s="131" t="str">
        <f>IF(S19&gt;4.5,"SE CUMPLE PLENAMENTE",IF(S19&gt;3.7,"SE CUMPLE EN ALTO GRADO",IF(S19&gt;2.9,"SE CUMPLE ACEPTABLEMENTE",IF(S19&gt;1.9,"SE CUMPLE INSATISFACTORIAMENTE","NO SE CUMPLE"))))</f>
        <v>SE CUMPLE EN ALTO GRADO</v>
      </c>
      <c r="V19" s="131" t="str">
        <f>IF(S19&gt;4.5,"A",IF(S19&gt;3.7,"B",IF(S19&gt;2.9,"C",IF(S19&gt;1.9,"D","E"))))</f>
        <v>B</v>
      </c>
      <c r="W19" s="224">
        <f>+Ponderación_Características!J19</f>
        <v>0.66666666666666663</v>
      </c>
      <c r="X19" s="131" t="str">
        <f>+Ponderación_Características!K19</f>
        <v>Prueba característica 1</v>
      </c>
      <c r="Y19" s="224">
        <f>+T19*W19</f>
        <v>0.53333333333333333</v>
      </c>
      <c r="Z19" s="216"/>
      <c r="AA19" s="229">
        <f>+S19</f>
        <v>4</v>
      </c>
      <c r="AB19" s="131" t="e">
        <f>AVERAGE(S19,S22,S25)</f>
        <v>#DIV/0!</v>
      </c>
      <c r="AC19" s="131" t="e">
        <f>AB19/5</f>
        <v>#DIV/0!</v>
      </c>
      <c r="AD19" s="131" t="e">
        <f>IF(AB19&gt;4.5,"SE CUMPLE PLENAMENTE",IF(AB19&gt;3.7,"SE CUMPLE EN ALTO GRADO",IF(AB19&gt;2.9,"SE CUMPLE ACEPTABLEMENTE",IF(AB19&gt;1.9,"SE CUMPLE INSATISFACTORIAMENTE","NO SE CUMPLE"))))</f>
        <v>#DIV/0!</v>
      </c>
      <c r="AE19" s="131"/>
      <c r="AF19" s="228">
        <f>+Ponderación_Factores!J17</f>
        <v>0.13157894736842105</v>
      </c>
      <c r="AG19" s="131" t="str">
        <f>+Ponderación_Factores!K17</f>
        <v>Prueba factor 1</v>
      </c>
      <c r="AH19" s="131"/>
      <c r="AI19" s="216"/>
      <c r="AJ19" s="131"/>
      <c r="AK19" s="131"/>
      <c r="AL19" s="131"/>
      <c r="AM19" s="131"/>
      <c r="AN19" s="131"/>
      <c r="AO19" s="216"/>
      <c r="AP19" s="131"/>
    </row>
    <row r="20" spans="1:42" ht="96" customHeight="1" x14ac:dyDescent="0.2">
      <c r="A20" s="128"/>
      <c r="B20" s="129"/>
      <c r="C20" s="130"/>
      <c r="D20" s="129"/>
      <c r="E20" s="6" t="s">
        <v>9</v>
      </c>
      <c r="F20" s="6">
        <v>2</v>
      </c>
      <c r="G20" s="5" t="s">
        <v>8</v>
      </c>
      <c r="H20" s="3"/>
      <c r="I20" s="3"/>
      <c r="J20" s="29" t="s">
        <v>403</v>
      </c>
      <c r="K20" s="29"/>
      <c r="L20" s="30"/>
      <c r="M20" s="34"/>
      <c r="N20" s="34">
        <v>4</v>
      </c>
      <c r="O20" s="34">
        <f>((N20*100%)/5)</f>
        <v>0.8</v>
      </c>
      <c r="P20" s="34" t="str">
        <f>IF(N20&gt;4.5,"SE CUMPLE PLENAMENTE",IF(N20&gt;3.7,"SE CUMPLE EN ALTO GRADO",IF(N20&gt;2.9,"SE CUMPLE ACEPTABLEMENTE",IF(N20&gt;1.9,"SE CUMPLE INSATISFACTORIAMENTE","NO SE CUMPLE"))))</f>
        <v>SE CUMPLE EN ALTO GRADO</v>
      </c>
      <c r="Q20" s="34" t="str">
        <f>IF(N20&gt;4.5,"A",IF(N20&gt;3.7,"B",IF(N20&gt;2.9,"C",IF(N20&gt;1.9,"D","E"))))</f>
        <v>B</v>
      </c>
      <c r="R20" s="36">
        <f>N20</f>
        <v>4</v>
      </c>
      <c r="S20" s="106"/>
      <c r="T20" s="210"/>
      <c r="U20" s="136"/>
      <c r="V20" s="136"/>
      <c r="W20" s="225"/>
      <c r="X20" s="136"/>
      <c r="Y20" s="225"/>
      <c r="Z20" s="218"/>
      <c r="AA20" s="230"/>
      <c r="AB20" s="135"/>
      <c r="AC20" s="135"/>
      <c r="AD20" s="135"/>
      <c r="AE20" s="135"/>
      <c r="AF20" s="135"/>
      <c r="AG20" s="135"/>
      <c r="AH20" s="135"/>
      <c r="AI20" s="217"/>
      <c r="AJ20" s="135"/>
      <c r="AK20" s="135"/>
      <c r="AL20" s="135"/>
      <c r="AM20" s="135"/>
      <c r="AN20" s="135"/>
      <c r="AO20" s="217"/>
      <c r="AP20" s="135"/>
    </row>
    <row r="21" spans="1:42" ht="14.25" x14ac:dyDescent="0.2">
      <c r="A21" s="128"/>
      <c r="B21" s="129"/>
      <c r="C21" s="4"/>
      <c r="D21" s="4"/>
      <c r="E21" s="4"/>
      <c r="F21" s="4"/>
      <c r="G21" s="15">
        <f>COUNTA(G19:G20)</f>
        <v>2</v>
      </c>
      <c r="H21" s="4"/>
      <c r="I21" s="4"/>
      <c r="J21" s="31"/>
      <c r="K21" s="31"/>
      <c r="L21" s="31"/>
      <c r="M21" s="35"/>
      <c r="N21" s="35"/>
      <c r="O21" s="35"/>
      <c r="P21" s="35"/>
      <c r="Q21" s="35"/>
      <c r="R21" s="35"/>
      <c r="S21" s="35"/>
      <c r="T21" s="214"/>
      <c r="U21" s="208"/>
      <c r="V21" s="208"/>
      <c r="W21" s="226"/>
      <c r="X21" s="208"/>
      <c r="Y21" s="208"/>
      <c r="Z21" s="208"/>
      <c r="AA21" s="223"/>
      <c r="AB21" s="135"/>
      <c r="AC21" s="135"/>
      <c r="AD21" s="135"/>
      <c r="AE21" s="135"/>
      <c r="AF21" s="135"/>
      <c r="AG21" s="135"/>
      <c r="AH21" s="135"/>
      <c r="AI21" s="217"/>
      <c r="AJ21" s="135"/>
      <c r="AK21" s="135"/>
      <c r="AL21" s="135"/>
      <c r="AM21" s="135"/>
      <c r="AN21" s="135"/>
      <c r="AO21" s="217"/>
      <c r="AP21" s="135"/>
    </row>
    <row r="22" spans="1:42" ht="164.25" customHeight="1" x14ac:dyDescent="0.2">
      <c r="A22" s="128"/>
      <c r="B22" s="129"/>
      <c r="C22" s="130" t="s">
        <v>10</v>
      </c>
      <c r="D22" s="129" t="s">
        <v>13</v>
      </c>
      <c r="E22" s="6" t="s">
        <v>11</v>
      </c>
      <c r="F22" s="6">
        <v>3</v>
      </c>
      <c r="G22" s="5" t="s">
        <v>14</v>
      </c>
      <c r="H22" s="3"/>
      <c r="I22" s="3"/>
      <c r="J22" s="29" t="s">
        <v>403</v>
      </c>
      <c r="K22" s="29"/>
      <c r="L22" s="32"/>
      <c r="M22" s="34"/>
      <c r="N22" s="34" t="e">
        <f>AVERAGE(J22)</f>
        <v>#DIV/0!</v>
      </c>
      <c r="O22" s="34" t="e">
        <f>((N22*100%)/5)</f>
        <v>#DIV/0!</v>
      </c>
      <c r="P22" s="34" t="e">
        <f>IF(N22&gt;4.5,"SE CUMPLE PLENAMENTE",IF(N22&gt;3.7,"SE CUMPLE EN ALTO GRADO",IF(N22&gt;2.9,"SE CUMPLE ACEPTABLEMENTE",IF(N22&gt;1.9,"SE CUMPLE INSATISFACTORIAMENTE","NO SE CUMPLE"))))</f>
        <v>#DIV/0!</v>
      </c>
      <c r="Q22" s="34" t="e">
        <f t="shared" ref="Q22:Q23" si="0">IF(N22&gt;4.5,"A",IF(N22&gt;3.7,"B",IF(N22&gt;2.9,"C",IF(N22&gt;1.9,"D","E"))))</f>
        <v>#DIV/0!</v>
      </c>
      <c r="R22" s="36" t="e">
        <f t="shared" ref="R22:R23" si="1">N22</f>
        <v>#DIV/0!</v>
      </c>
      <c r="S22" s="104" t="e">
        <f>AVERAGE(N22:N23)</f>
        <v>#DIV/0!</v>
      </c>
      <c r="T22" s="209" t="e">
        <f>S22/5</f>
        <v>#DIV/0!</v>
      </c>
      <c r="U22" s="131" t="e">
        <f>IF(S22&gt;4.5,"SE CUMPLE PLENAMENTE",IF(S22&gt;3.7,"SE CUMPLE EN ALTO GRADO",IF(S22&gt;2.9,"SE CUMPLE ACEPTABLEMENTE",IF(S22&gt;1.9,"SE CUMPLE INSATISFACTORIAMENTE","NO SE CUMPLE"))))</f>
        <v>#DIV/0!</v>
      </c>
      <c r="V22" s="131" t="e">
        <f>IF(S22&gt;4.5,"A",IF(S22&gt;3.7,"B",IF(S22&gt;2.9,"C",IF(S22&gt;1.9,"D","E"))))</f>
        <v>#DIV/0!</v>
      </c>
      <c r="W22" s="224">
        <f>+Ponderación_Características!J20</f>
        <v>0.33333333333333331</v>
      </c>
      <c r="X22" s="131" t="str">
        <f>+Ponderación_Características!K20</f>
        <v>Prueba característica 2</v>
      </c>
      <c r="Y22" s="224" t="e">
        <f>+T22*W22</f>
        <v>#DIV/0!</v>
      </c>
      <c r="Z22" s="216"/>
      <c r="AA22" s="229" t="e">
        <f>+S22</f>
        <v>#DIV/0!</v>
      </c>
      <c r="AB22" s="135"/>
      <c r="AC22" s="135"/>
      <c r="AD22" s="135"/>
      <c r="AE22" s="135"/>
      <c r="AF22" s="135"/>
      <c r="AG22" s="135"/>
      <c r="AH22" s="135"/>
      <c r="AI22" s="217"/>
      <c r="AJ22" s="135"/>
      <c r="AK22" s="135"/>
      <c r="AL22" s="135"/>
      <c r="AM22" s="135"/>
      <c r="AN22" s="135"/>
      <c r="AO22" s="217"/>
      <c r="AP22" s="135"/>
    </row>
    <row r="23" spans="1:42" ht="190.5" customHeight="1" x14ac:dyDescent="0.2">
      <c r="A23" s="128"/>
      <c r="B23" s="129"/>
      <c r="C23" s="130"/>
      <c r="D23" s="129"/>
      <c r="E23" s="6" t="s">
        <v>16</v>
      </c>
      <c r="F23" s="6">
        <v>4</v>
      </c>
      <c r="G23" s="27" t="s">
        <v>15</v>
      </c>
      <c r="H23" s="3"/>
      <c r="I23" s="3"/>
      <c r="J23" s="29"/>
      <c r="K23" s="29" t="s">
        <v>403</v>
      </c>
      <c r="L23" s="29"/>
      <c r="M23" s="34"/>
      <c r="N23" s="34" t="e">
        <f>AVERAGE(K23)</f>
        <v>#DIV/0!</v>
      </c>
      <c r="O23" s="34" t="e">
        <f>((N23*100%)/5)</f>
        <v>#DIV/0!</v>
      </c>
      <c r="P23" s="34" t="e">
        <f>IF(N23&gt;4.5,"SE CUMPLE PLENAMENTE",IF(N23&gt;3.7,"SE CUMPLE EN ALTO GRADO",IF(N23&gt;2.9,"SE CUMPLE ACEPTABLEMENTE",IF(N23&gt;1.9,"SE CUMPLE INSATISFACTORIAMENTE","NO SE CUMPLE"))))</f>
        <v>#DIV/0!</v>
      </c>
      <c r="Q23" s="34" t="e">
        <f t="shared" si="0"/>
        <v>#DIV/0!</v>
      </c>
      <c r="R23" s="36" t="e">
        <f t="shared" si="1"/>
        <v>#DIV/0!</v>
      </c>
      <c r="S23" s="106"/>
      <c r="T23" s="210"/>
      <c r="U23" s="136"/>
      <c r="V23" s="136"/>
      <c r="W23" s="225"/>
      <c r="X23" s="136"/>
      <c r="Y23" s="225"/>
      <c r="Z23" s="218"/>
      <c r="AA23" s="230"/>
      <c r="AB23" s="135"/>
      <c r="AC23" s="135"/>
      <c r="AD23" s="135"/>
      <c r="AE23" s="135"/>
      <c r="AF23" s="135"/>
      <c r="AG23" s="135"/>
      <c r="AH23" s="135"/>
      <c r="AI23" s="217"/>
      <c r="AJ23" s="135"/>
      <c r="AK23" s="135"/>
      <c r="AL23" s="135"/>
      <c r="AM23" s="135"/>
      <c r="AN23" s="135"/>
      <c r="AO23" s="217"/>
      <c r="AP23" s="135"/>
    </row>
    <row r="24" spans="1:42" ht="14.25" x14ac:dyDescent="0.2">
      <c r="A24" s="128"/>
      <c r="B24" s="129"/>
      <c r="C24" s="4"/>
      <c r="D24" s="4"/>
      <c r="E24" s="4"/>
      <c r="F24" s="4"/>
      <c r="G24" s="15">
        <f>COUNTA(G22:G23)</f>
        <v>2</v>
      </c>
      <c r="H24" s="4"/>
      <c r="I24" s="4"/>
      <c r="J24" s="31"/>
      <c r="K24" s="31"/>
      <c r="L24" s="31"/>
      <c r="M24" s="35"/>
      <c r="N24" s="35"/>
      <c r="O24" s="35"/>
      <c r="P24" s="35"/>
      <c r="Q24" s="35"/>
      <c r="R24" s="35"/>
      <c r="S24" s="35"/>
      <c r="T24" s="214"/>
      <c r="U24" s="208"/>
      <c r="V24" s="208"/>
      <c r="W24" s="226"/>
      <c r="X24" s="208"/>
      <c r="Y24" s="208"/>
      <c r="Z24" s="208"/>
      <c r="AA24" s="223"/>
      <c r="AB24" s="135"/>
      <c r="AC24" s="135"/>
      <c r="AD24" s="135"/>
      <c r="AE24" s="135"/>
      <c r="AF24" s="135"/>
      <c r="AG24" s="135"/>
      <c r="AH24" s="135"/>
      <c r="AI24" s="217"/>
      <c r="AJ24" s="135"/>
      <c r="AK24" s="135"/>
      <c r="AL24" s="135"/>
      <c r="AM24" s="135"/>
      <c r="AN24" s="135"/>
      <c r="AO24" s="217"/>
      <c r="AP24" s="135"/>
    </row>
    <row r="25" spans="1:42" ht="91.5" customHeight="1" x14ac:dyDescent="0.2">
      <c r="A25" s="128"/>
      <c r="B25" s="129"/>
      <c r="C25" s="130" t="s">
        <v>17</v>
      </c>
      <c r="D25" s="129" t="s">
        <v>18</v>
      </c>
      <c r="E25" s="6" t="s">
        <v>19</v>
      </c>
      <c r="F25" s="6">
        <v>5</v>
      </c>
      <c r="G25" s="5" t="s">
        <v>20</v>
      </c>
      <c r="H25" s="26"/>
      <c r="I25" s="26"/>
      <c r="J25" s="29" t="s">
        <v>403</v>
      </c>
      <c r="K25" s="29"/>
      <c r="L25" s="29" t="s">
        <v>403</v>
      </c>
      <c r="M25" s="34"/>
      <c r="N25" s="34" t="e">
        <f>AVERAGE(J25:L25)</f>
        <v>#DIV/0!</v>
      </c>
      <c r="O25" s="34" t="e">
        <f>((N25*100%)/5)</f>
        <v>#DIV/0!</v>
      </c>
      <c r="P25" s="34" t="e">
        <f t="shared" ref="P25:P28" si="2">IF(N25&gt;4.5,"SE CUMPLE PLENAMENTE",IF(N25&gt;3.7,"SE CUMPLE EN ALTO GRADO",IF(N25&gt;2.9,"SE CUMPLE ACEPTABLEMENTE",IF(N25&gt;1.9,"SE CUMPLE INSATISFACTORIAMENTE","NO SE CUMPLE"))))</f>
        <v>#DIV/0!</v>
      </c>
      <c r="Q25" s="34" t="e">
        <f>IF(N25&gt;4.5,"A",IF(N25&gt;3.7,"B",IF(N25&gt;2.9,"C",IF(N25&gt;1.9,"D","E"))))</f>
        <v>#DIV/0!</v>
      </c>
      <c r="R25" s="36" t="e">
        <f t="shared" ref="R25:R27" si="3">N25</f>
        <v>#DIV/0!</v>
      </c>
      <c r="S25" s="104" t="e">
        <f>AVERAGE(N25:N28)</f>
        <v>#DIV/0!</v>
      </c>
      <c r="T25" s="209" t="e">
        <f>S25/5</f>
        <v>#DIV/0!</v>
      </c>
      <c r="U25" s="131" t="e">
        <f>IF(S25&gt;4.5,"SE CUMPLE PLENAMENTE",IF(S25&gt;3.7,"SE CUMPLE EN ALTO GRADO",IF(S25&gt;2.9,"SE CUMPLE ACEPTABLEMENTE",IF(S25&gt;1.9,"SE CUMPLE INSATISFACTORIAMENTE","NO SE CUMPLE"))))</f>
        <v>#DIV/0!</v>
      </c>
      <c r="V25" s="131" t="e">
        <f>IF(S25&gt;4.5,"A",IF(S25&gt;3.7,"B",IF(S25&gt;2.9,"C",IF(S25&gt;1.9,"D","E"))))</f>
        <v>#DIV/0!</v>
      </c>
      <c r="W25" s="224">
        <f>+Ponderación_Características!J21</f>
        <v>3.3333333333333333E-2</v>
      </c>
      <c r="X25" s="131" t="str">
        <f>+Ponderación_Características!K21</f>
        <v>Prueba característica 3</v>
      </c>
      <c r="Y25" s="131" t="e">
        <v>#DIV/0!</v>
      </c>
      <c r="Z25" s="216"/>
      <c r="AA25" s="131" t="e">
        <f>+S25</f>
        <v>#DIV/0!</v>
      </c>
      <c r="AB25" s="135"/>
      <c r="AC25" s="135"/>
      <c r="AD25" s="135"/>
      <c r="AE25" s="135"/>
      <c r="AF25" s="135"/>
      <c r="AG25" s="135"/>
      <c r="AH25" s="135"/>
      <c r="AI25" s="217"/>
      <c r="AJ25" s="135"/>
      <c r="AK25" s="135"/>
      <c r="AL25" s="135"/>
      <c r="AM25" s="135"/>
      <c r="AN25" s="135"/>
      <c r="AO25" s="217"/>
      <c r="AP25" s="135"/>
    </row>
    <row r="26" spans="1:42" ht="142.5" customHeight="1" x14ac:dyDescent="0.2">
      <c r="A26" s="128"/>
      <c r="B26" s="129"/>
      <c r="C26" s="130"/>
      <c r="D26" s="129"/>
      <c r="E26" s="6" t="s">
        <v>22</v>
      </c>
      <c r="F26" s="6">
        <v>6</v>
      </c>
      <c r="G26" s="27" t="s">
        <v>21</v>
      </c>
      <c r="H26" s="3"/>
      <c r="I26" s="3"/>
      <c r="J26" s="29"/>
      <c r="K26" s="29" t="s">
        <v>403</v>
      </c>
      <c r="L26" s="29"/>
      <c r="M26" s="34"/>
      <c r="N26" s="34" t="e">
        <f>AVERAGE(K26)</f>
        <v>#DIV/0!</v>
      </c>
      <c r="O26" s="34" t="e">
        <f>((N26*100%)/5)</f>
        <v>#DIV/0!</v>
      </c>
      <c r="P26" s="34" t="e">
        <f t="shared" si="2"/>
        <v>#DIV/0!</v>
      </c>
      <c r="Q26" s="34" t="e">
        <f>IF(N26&gt;4.5,"A",IF(N26&gt;3.7,"B",IF(N26&gt;2.9,"C",IF(N26&gt;1.9,"D","E"))))</f>
        <v>#DIV/0!</v>
      </c>
      <c r="R26" s="36" t="e">
        <f t="shared" si="3"/>
        <v>#DIV/0!</v>
      </c>
      <c r="S26" s="105"/>
      <c r="T26" s="215"/>
      <c r="U26" s="135"/>
      <c r="V26" s="135"/>
      <c r="W26" s="227"/>
      <c r="X26" s="135"/>
      <c r="Y26" s="135"/>
      <c r="Z26" s="217"/>
      <c r="AA26" s="135"/>
      <c r="AB26" s="135"/>
      <c r="AC26" s="135"/>
      <c r="AD26" s="135"/>
      <c r="AE26" s="135"/>
      <c r="AF26" s="135"/>
      <c r="AG26" s="135"/>
      <c r="AH26" s="135"/>
      <c r="AI26" s="217"/>
      <c r="AJ26" s="135"/>
      <c r="AK26" s="135"/>
      <c r="AL26" s="135"/>
      <c r="AM26" s="135"/>
      <c r="AN26" s="135"/>
      <c r="AO26" s="217"/>
      <c r="AP26" s="135"/>
    </row>
    <row r="27" spans="1:42" ht="33" customHeight="1" x14ac:dyDescent="0.2">
      <c r="A27" s="128"/>
      <c r="B27" s="129"/>
      <c r="C27" s="130"/>
      <c r="D27" s="129"/>
      <c r="E27" s="6" t="s">
        <v>25</v>
      </c>
      <c r="F27" s="6">
        <v>7</v>
      </c>
      <c r="G27" s="5" t="s">
        <v>23</v>
      </c>
      <c r="H27" s="3"/>
      <c r="I27" s="3"/>
      <c r="J27" s="29" t="s">
        <v>403</v>
      </c>
      <c r="K27" s="29"/>
      <c r="L27" s="29"/>
      <c r="M27" s="34"/>
      <c r="N27" s="34" t="e">
        <f>AVERAGE(J27)</f>
        <v>#DIV/0!</v>
      </c>
      <c r="O27" s="34" t="e">
        <f>((N27*100%)/5)</f>
        <v>#DIV/0!</v>
      </c>
      <c r="P27" s="34" t="e">
        <f t="shared" si="2"/>
        <v>#DIV/0!</v>
      </c>
      <c r="Q27" s="34" t="e">
        <f t="shared" ref="Q27:Q28" si="4">IF(N27&gt;4.5,"A",IF(N27&gt;3.7,"B",IF(N27&gt;2.9,"C",IF(N27&gt;1.9,"D","E"))))</f>
        <v>#DIV/0!</v>
      </c>
      <c r="R27" s="36" t="e">
        <f t="shared" si="3"/>
        <v>#DIV/0!</v>
      </c>
      <c r="S27" s="105"/>
      <c r="T27" s="215"/>
      <c r="U27" s="135"/>
      <c r="V27" s="135"/>
      <c r="W27" s="227"/>
      <c r="X27" s="135"/>
      <c r="Y27" s="135"/>
      <c r="Z27" s="217"/>
      <c r="AA27" s="135"/>
      <c r="AB27" s="135"/>
      <c r="AC27" s="135"/>
      <c r="AD27" s="135"/>
      <c r="AE27" s="135"/>
      <c r="AF27" s="135"/>
      <c r="AG27" s="135"/>
      <c r="AH27" s="135"/>
      <c r="AI27" s="217"/>
      <c r="AJ27" s="135"/>
      <c r="AK27" s="135"/>
      <c r="AL27" s="135"/>
      <c r="AM27" s="135"/>
      <c r="AN27" s="135"/>
      <c r="AO27" s="217"/>
      <c r="AP27" s="135"/>
    </row>
    <row r="28" spans="1:42" ht="80.25" customHeight="1" x14ac:dyDescent="0.2">
      <c r="A28" s="128"/>
      <c r="B28" s="129"/>
      <c r="C28" s="130"/>
      <c r="D28" s="129"/>
      <c r="E28" s="6" t="s">
        <v>26</v>
      </c>
      <c r="F28" s="6">
        <v>8</v>
      </c>
      <c r="G28" s="27" t="s">
        <v>24</v>
      </c>
      <c r="H28" s="10"/>
      <c r="I28" s="10"/>
      <c r="J28" s="29"/>
      <c r="K28" s="29" t="s">
        <v>403</v>
      </c>
      <c r="L28" s="29"/>
      <c r="M28" s="34"/>
      <c r="N28" s="34" t="e">
        <f>AVERAGE(K28)</f>
        <v>#DIV/0!</v>
      </c>
      <c r="O28" s="34" t="e">
        <f>((N28*100%)/5)</f>
        <v>#DIV/0!</v>
      </c>
      <c r="P28" s="34" t="e">
        <f t="shared" si="2"/>
        <v>#DIV/0!</v>
      </c>
      <c r="Q28" s="34" t="e">
        <f t="shared" si="4"/>
        <v>#DIV/0!</v>
      </c>
      <c r="R28" s="36" t="e">
        <f>N28</f>
        <v>#DIV/0!</v>
      </c>
      <c r="S28" s="106"/>
      <c r="T28" s="210"/>
      <c r="U28" s="136"/>
      <c r="V28" s="136"/>
      <c r="W28" s="225"/>
      <c r="X28" s="136"/>
      <c r="Y28" s="136"/>
      <c r="Z28" s="218"/>
      <c r="AA28" s="136"/>
      <c r="AB28" s="135"/>
      <c r="AC28" s="135"/>
      <c r="AD28" s="135"/>
      <c r="AE28" s="135"/>
      <c r="AF28" s="135"/>
      <c r="AG28" s="135"/>
      <c r="AH28" s="135"/>
      <c r="AI28" s="217"/>
      <c r="AJ28" s="135"/>
      <c r="AK28" s="135"/>
      <c r="AL28" s="135"/>
      <c r="AM28" s="135"/>
      <c r="AN28" s="135"/>
      <c r="AO28" s="217"/>
      <c r="AP28" s="135"/>
    </row>
    <row r="29" spans="1:42" ht="14.25" x14ac:dyDescent="0.2">
      <c r="A29" s="7"/>
      <c r="B29" s="7"/>
      <c r="C29" s="7"/>
      <c r="D29" s="7"/>
      <c r="E29" s="7"/>
      <c r="F29" s="7"/>
      <c r="G29" s="15">
        <f>COUNTA(G25:G28)</f>
        <v>4</v>
      </c>
      <c r="H29" s="7"/>
      <c r="I29" s="7"/>
      <c r="J29" s="31"/>
      <c r="K29" s="31"/>
      <c r="L29" s="31"/>
      <c r="M29" s="35"/>
      <c r="N29" s="35"/>
      <c r="O29" s="35"/>
      <c r="P29" s="35"/>
      <c r="Q29" s="35"/>
      <c r="R29" s="35"/>
      <c r="S29" s="35"/>
      <c r="T29" s="214"/>
      <c r="U29" s="208"/>
      <c r="V29" s="208"/>
      <c r="W29" s="226"/>
      <c r="X29" s="208"/>
      <c r="Y29" s="208"/>
      <c r="Z29" s="208"/>
      <c r="AA29" s="223"/>
      <c r="AB29" s="136"/>
      <c r="AC29" s="136"/>
      <c r="AD29" s="136"/>
      <c r="AE29" s="136"/>
      <c r="AF29" s="136"/>
      <c r="AG29" s="136"/>
      <c r="AH29" s="136"/>
      <c r="AI29" s="218"/>
      <c r="AJ29" s="136"/>
      <c r="AK29" s="135"/>
      <c r="AL29" s="135"/>
      <c r="AM29" s="135"/>
      <c r="AN29" s="135"/>
      <c r="AO29" s="217"/>
      <c r="AP29" s="135"/>
    </row>
    <row r="30" spans="1:42" ht="14.25" x14ac:dyDescent="0.2">
      <c r="A30" s="7"/>
      <c r="B30" s="7"/>
      <c r="C30" s="7"/>
      <c r="D30" s="7"/>
      <c r="E30" s="7"/>
      <c r="F30" s="7"/>
      <c r="G30" s="15">
        <f>SUM(G21+G24+G29)</f>
        <v>8</v>
      </c>
      <c r="H30" s="7"/>
      <c r="I30" s="7"/>
      <c r="J30" s="31"/>
      <c r="K30" s="31"/>
      <c r="L30" s="31"/>
      <c r="M30" s="35"/>
      <c r="N30" s="35"/>
      <c r="O30" s="35"/>
      <c r="P30" s="35"/>
      <c r="Q30" s="35"/>
      <c r="R30" s="35"/>
      <c r="S30" s="35"/>
      <c r="T30" s="214"/>
      <c r="U30" s="208"/>
      <c r="V30" s="208"/>
      <c r="W30" s="226"/>
      <c r="X30" s="208"/>
      <c r="Y30" s="208"/>
      <c r="Z30" s="208"/>
      <c r="AA30" s="223"/>
      <c r="AB30" s="223"/>
      <c r="AC30" s="223"/>
      <c r="AD30" s="223"/>
      <c r="AE30" s="223"/>
      <c r="AF30" s="223"/>
      <c r="AG30" s="223"/>
      <c r="AH30" s="223"/>
      <c r="AI30" s="223"/>
      <c r="AJ30" s="223"/>
      <c r="AK30" s="135"/>
      <c r="AL30" s="135"/>
      <c r="AM30" s="135"/>
      <c r="AN30" s="135"/>
      <c r="AO30" s="217"/>
      <c r="AP30" s="135"/>
    </row>
    <row r="31" spans="1:42" ht="114" customHeight="1" x14ac:dyDescent="0.2">
      <c r="A31" s="125" t="s">
        <v>48</v>
      </c>
      <c r="B31" s="129" t="s">
        <v>28</v>
      </c>
      <c r="C31" s="130" t="s">
        <v>29</v>
      </c>
      <c r="D31" s="129" t="s">
        <v>30</v>
      </c>
      <c r="E31" s="13" t="s">
        <v>31</v>
      </c>
      <c r="F31" s="6">
        <v>9</v>
      </c>
      <c r="G31" s="5" t="s">
        <v>32</v>
      </c>
      <c r="H31" s="26"/>
      <c r="I31" s="26"/>
      <c r="J31" s="29" t="s">
        <v>403</v>
      </c>
      <c r="K31" s="29"/>
      <c r="L31" s="29"/>
      <c r="M31" s="34"/>
      <c r="N31" s="34" t="e">
        <f>AVERAGE(J31)</f>
        <v>#DIV/0!</v>
      </c>
      <c r="O31" s="34" t="e">
        <f>((N31*100%)/5)</f>
        <v>#DIV/0!</v>
      </c>
      <c r="P31" s="34" t="e">
        <f t="shared" ref="P31:P32" si="5">IF(N31&gt;4.5,"SE CUMPLE PLENAMENTE",IF(N31&gt;3.7,"SE CUMPLE EN ALTO GRADO",IF(N31&gt;2.9,"SE CUMPLE ACEPTABLEMENTE",IF(N31&gt;1.9,"SE CUMPLE INSATISFACTORIAMENTE","NO SE CUMPLE"))))</f>
        <v>#DIV/0!</v>
      </c>
      <c r="Q31" s="34" t="e">
        <f t="shared" ref="Q31:Q32" si="6">IF(N31&gt;4.5,"A",IF(N31&gt;3.7,"B",IF(N31&gt;2.9,"C",IF(N31&gt;1.9,"D","E"))))</f>
        <v>#DIV/0!</v>
      </c>
      <c r="R31" s="36" t="e">
        <f t="shared" ref="R31:R32" si="7">N31</f>
        <v>#DIV/0!</v>
      </c>
      <c r="S31" s="104" t="e">
        <f>AVERAGE(N31:N32)</f>
        <v>#DIV/0!</v>
      </c>
      <c r="T31" s="209" t="e">
        <f>S31/5</f>
        <v>#DIV/0!</v>
      </c>
      <c r="U31" s="131" t="e">
        <f>IF(S31&gt;4.5,"SE CUMPLE PLENAMENTE",IF(S31&gt;3.7,"SE CUMPLE EN ALTO GRADO",IF(S31&gt;2.9,"SE CUMPLE ACEPTABLEMENTE",IF(S31&gt;1.9,"SE CUMPLE INSATISFACTORIAMENTE","NO SE CUMPLE"))))</f>
        <v>#DIV/0!</v>
      </c>
      <c r="V31" s="131" t="e">
        <f>IF(S31&gt;4.5,"A",IF(S31&gt;3.7,"B",IF(S31&gt;2.9,"C",IF(S31&gt;1.9,"D","E"))))</f>
        <v>#DIV/0!</v>
      </c>
      <c r="W31" s="224">
        <f>+Ponderación_Características!J30</f>
        <v>0.375</v>
      </c>
      <c r="X31" s="131" t="str">
        <f>+Ponderación_Características!K30</f>
        <v>Prueba característica 4</v>
      </c>
      <c r="Y31" s="224" t="e">
        <f>+T31*W31</f>
        <v>#DIV/0!</v>
      </c>
      <c r="Z31" s="216"/>
      <c r="AA31" s="131" t="e">
        <f>+S31</f>
        <v>#DIV/0!</v>
      </c>
      <c r="AB31" s="131" t="e">
        <f>AVERAGE(S31,S34,S37)</f>
        <v>#DIV/0!</v>
      </c>
      <c r="AC31" s="131" t="e">
        <f>AB31/5</f>
        <v>#DIV/0!</v>
      </c>
      <c r="AD31" s="131" t="e">
        <f>IF(AB31&gt;4.5,"SE CUMPLE PLENAMENTE",IF(AB31&gt;3.7,"SE CUMPLE EN ALTO GRADO",IF(AB31&gt;2.9,"SE CUMPLE ACEPTABLEMENTE",IF(AB31&gt;1.9,"SE CUMPLE INSATISFACTORIAMENTE","NO SE CUMPLE"))))</f>
        <v>#DIV/0!</v>
      </c>
      <c r="AE31" s="131"/>
      <c r="AF31" s="228">
        <f>+Ponderación_Factores!J18</f>
        <v>9.8684210526315791E-2</v>
      </c>
      <c r="AG31" s="131" t="str">
        <f>+Ponderación_Factores!K18</f>
        <v>Prueba factor 2</v>
      </c>
      <c r="AH31" s="131"/>
      <c r="AI31" s="216"/>
      <c r="AJ31" s="131"/>
      <c r="AK31" s="135"/>
      <c r="AL31" s="135"/>
      <c r="AM31" s="135"/>
      <c r="AN31" s="135"/>
      <c r="AO31" s="217"/>
      <c r="AP31" s="135"/>
    </row>
    <row r="32" spans="1:42" ht="106.5" customHeight="1" x14ac:dyDescent="0.2">
      <c r="A32" s="126"/>
      <c r="B32" s="129"/>
      <c r="C32" s="130"/>
      <c r="D32" s="129"/>
      <c r="E32" s="13" t="s">
        <v>34</v>
      </c>
      <c r="F32" s="6">
        <v>10</v>
      </c>
      <c r="G32" s="27" t="s">
        <v>33</v>
      </c>
      <c r="H32" s="3"/>
      <c r="I32" s="3"/>
      <c r="J32" s="29"/>
      <c r="K32" s="29" t="s">
        <v>403</v>
      </c>
      <c r="L32" s="29"/>
      <c r="M32" s="34"/>
      <c r="N32" s="34" t="e">
        <f>AVERAGE(K32)</f>
        <v>#DIV/0!</v>
      </c>
      <c r="O32" s="34" t="e">
        <f>((N32*100%)/5)</f>
        <v>#DIV/0!</v>
      </c>
      <c r="P32" s="34" t="e">
        <f t="shared" si="5"/>
        <v>#DIV/0!</v>
      </c>
      <c r="Q32" s="34" t="e">
        <f t="shared" si="6"/>
        <v>#DIV/0!</v>
      </c>
      <c r="R32" s="36" t="e">
        <f t="shared" si="7"/>
        <v>#DIV/0!</v>
      </c>
      <c r="S32" s="106"/>
      <c r="T32" s="210"/>
      <c r="U32" s="136"/>
      <c r="V32" s="136"/>
      <c r="W32" s="225"/>
      <c r="X32" s="136"/>
      <c r="Y32" s="225"/>
      <c r="Z32" s="218"/>
      <c r="AA32" s="136"/>
      <c r="AB32" s="135"/>
      <c r="AC32" s="135"/>
      <c r="AD32" s="135"/>
      <c r="AE32" s="135"/>
      <c r="AF32" s="135"/>
      <c r="AG32" s="135"/>
      <c r="AH32" s="135"/>
      <c r="AI32" s="217"/>
      <c r="AJ32" s="135"/>
      <c r="AK32" s="135"/>
      <c r="AL32" s="135"/>
      <c r="AM32" s="135"/>
      <c r="AN32" s="135"/>
      <c r="AO32" s="217"/>
      <c r="AP32" s="135"/>
    </row>
    <row r="33" spans="1:42" ht="14.25" x14ac:dyDescent="0.2">
      <c r="A33" s="126"/>
      <c r="B33" s="129"/>
      <c r="C33" s="4"/>
      <c r="D33" s="4"/>
      <c r="E33" s="4"/>
      <c r="F33" s="4"/>
      <c r="G33" s="15">
        <f>COUNTA(G31:G32)</f>
        <v>2</v>
      </c>
      <c r="H33" s="4"/>
      <c r="I33" s="4"/>
      <c r="J33" s="31"/>
      <c r="K33" s="31"/>
      <c r="L33" s="31"/>
      <c r="M33" s="35"/>
      <c r="N33" s="35"/>
      <c r="O33" s="35"/>
      <c r="P33" s="35"/>
      <c r="Q33" s="35"/>
      <c r="R33" s="35"/>
      <c r="S33" s="35"/>
      <c r="T33" s="214"/>
      <c r="U33" s="208"/>
      <c r="V33" s="208"/>
      <c r="W33" s="226"/>
      <c r="X33" s="208"/>
      <c r="Y33" s="208"/>
      <c r="Z33" s="208"/>
      <c r="AA33" s="223"/>
      <c r="AB33" s="135"/>
      <c r="AC33" s="135"/>
      <c r="AD33" s="135"/>
      <c r="AE33" s="135"/>
      <c r="AF33" s="135"/>
      <c r="AG33" s="135"/>
      <c r="AH33" s="135"/>
      <c r="AI33" s="217"/>
      <c r="AJ33" s="135"/>
      <c r="AK33" s="135"/>
      <c r="AL33" s="135"/>
      <c r="AM33" s="135"/>
      <c r="AN33" s="135"/>
      <c r="AO33" s="217"/>
      <c r="AP33" s="135"/>
    </row>
    <row r="34" spans="1:42" ht="132" customHeight="1" x14ac:dyDescent="0.2">
      <c r="A34" s="126"/>
      <c r="B34" s="129"/>
      <c r="C34" s="130" t="s">
        <v>35</v>
      </c>
      <c r="D34" s="129" t="s">
        <v>215</v>
      </c>
      <c r="E34" s="13" t="s">
        <v>36</v>
      </c>
      <c r="F34" s="6">
        <v>11</v>
      </c>
      <c r="G34" s="5" t="s">
        <v>37</v>
      </c>
      <c r="H34" s="3"/>
      <c r="I34" s="3"/>
      <c r="J34" s="29" t="s">
        <v>403</v>
      </c>
      <c r="K34" s="29"/>
      <c r="L34" s="29"/>
      <c r="M34" s="34"/>
      <c r="N34" s="34" t="e">
        <f>AVERAGE(J34)</f>
        <v>#DIV/0!</v>
      </c>
      <c r="O34" s="34" t="e">
        <f>((N34*100%)/5)</f>
        <v>#DIV/0!</v>
      </c>
      <c r="P34" s="34" t="e">
        <f t="shared" ref="P34:P35" si="8">IF(N34&gt;4.5,"SE CUMPLE PLENAMENTE",IF(N34&gt;3.7,"SE CUMPLE EN ALTO GRADO",IF(N34&gt;2.9,"SE CUMPLE ACEPTABLEMENTE",IF(N34&gt;1.9,"SE CUMPLE INSATISFACTORIAMENTE","NO SE CUMPLE"))))</f>
        <v>#DIV/0!</v>
      </c>
      <c r="Q34" s="34" t="e">
        <f t="shared" ref="Q34:Q35" si="9">IF(N34&gt;4.5,"A",IF(N34&gt;3.7,"B",IF(N34&gt;2.9,"C",IF(N34&gt;1.9,"D","E"))))</f>
        <v>#DIV/0!</v>
      </c>
      <c r="R34" s="36" t="e">
        <f t="shared" ref="R34:R35" si="10">N34</f>
        <v>#DIV/0!</v>
      </c>
      <c r="S34" s="104" t="e">
        <f>AVERAGE(N34:N35)</f>
        <v>#DIV/0!</v>
      </c>
      <c r="T34" s="209" t="e">
        <f>S34/5</f>
        <v>#DIV/0!</v>
      </c>
      <c r="U34" s="131" t="e">
        <f>IF(S34&gt;4.5,"SE CUMPLE PLENAMENTE",IF(S34&gt;3.7,"SE CUMPLE EN ALTO GRADO",IF(S34&gt;2.9,"SE CUMPLE ACEPTABLEMENTE",IF(S34&gt;1.9,"SE CUMPLE INSATISFACTORIAMENTE","NO SE CUMPLE"))))</f>
        <v>#DIV/0!</v>
      </c>
      <c r="V34" s="131" t="e">
        <f>IF(S34&gt;4.5,"A",IF(S34&gt;3.7,"B",IF(S34&gt;2.9,"C",IF(S34&gt;1.9,"D","E"))))</f>
        <v>#DIV/0!</v>
      </c>
      <c r="W34" s="224">
        <f>+Ponderación_Características!J31</f>
        <v>0.25</v>
      </c>
      <c r="X34" s="131" t="str">
        <f>+Ponderación_Características!K31</f>
        <v>Prueba Característica 5</v>
      </c>
      <c r="Y34" s="224" t="e">
        <f>+T34*W34</f>
        <v>#DIV/0!</v>
      </c>
      <c r="Z34" s="216"/>
      <c r="AA34" s="131" t="e">
        <f>+S34</f>
        <v>#DIV/0!</v>
      </c>
      <c r="AB34" s="135"/>
      <c r="AC34" s="135"/>
      <c r="AD34" s="135"/>
      <c r="AE34" s="135"/>
      <c r="AF34" s="135"/>
      <c r="AG34" s="135"/>
      <c r="AH34" s="135"/>
      <c r="AI34" s="217"/>
      <c r="AJ34" s="135"/>
      <c r="AK34" s="135"/>
      <c r="AL34" s="135"/>
      <c r="AM34" s="135"/>
      <c r="AN34" s="135"/>
      <c r="AO34" s="217"/>
      <c r="AP34" s="135"/>
    </row>
    <row r="35" spans="1:42" ht="99" customHeight="1" x14ac:dyDescent="0.2">
      <c r="A35" s="126"/>
      <c r="B35" s="129"/>
      <c r="C35" s="130"/>
      <c r="D35" s="129"/>
      <c r="E35" s="13" t="s">
        <v>39</v>
      </c>
      <c r="F35" s="6">
        <v>12</v>
      </c>
      <c r="G35" s="5" t="s">
        <v>38</v>
      </c>
      <c r="H35" s="3"/>
      <c r="I35" s="3"/>
      <c r="J35" s="29" t="s">
        <v>403</v>
      </c>
      <c r="K35" s="29"/>
      <c r="L35" s="29" t="s">
        <v>403</v>
      </c>
      <c r="M35" s="34"/>
      <c r="N35" s="34" t="e">
        <f>AVERAGE(J35:L35)</f>
        <v>#DIV/0!</v>
      </c>
      <c r="O35" s="34" t="e">
        <f>((N35*100%)/5)</f>
        <v>#DIV/0!</v>
      </c>
      <c r="P35" s="34" t="e">
        <f t="shared" si="8"/>
        <v>#DIV/0!</v>
      </c>
      <c r="Q35" s="34" t="e">
        <f t="shared" si="9"/>
        <v>#DIV/0!</v>
      </c>
      <c r="R35" s="36" t="e">
        <f t="shared" si="10"/>
        <v>#DIV/0!</v>
      </c>
      <c r="S35" s="106"/>
      <c r="T35" s="210"/>
      <c r="U35" s="136"/>
      <c r="V35" s="136"/>
      <c r="W35" s="225"/>
      <c r="X35" s="136"/>
      <c r="Y35" s="225"/>
      <c r="Z35" s="218"/>
      <c r="AA35" s="136"/>
      <c r="AB35" s="135"/>
      <c r="AC35" s="135"/>
      <c r="AD35" s="135"/>
      <c r="AE35" s="135"/>
      <c r="AF35" s="135"/>
      <c r="AG35" s="135"/>
      <c r="AH35" s="135"/>
      <c r="AI35" s="217"/>
      <c r="AJ35" s="135"/>
      <c r="AK35" s="135"/>
      <c r="AL35" s="135"/>
      <c r="AM35" s="135"/>
      <c r="AN35" s="135"/>
      <c r="AO35" s="217"/>
      <c r="AP35" s="135"/>
    </row>
    <row r="36" spans="1:42" ht="14.25" x14ac:dyDescent="0.2">
      <c r="A36" s="126"/>
      <c r="B36" s="129"/>
      <c r="C36" s="4"/>
      <c r="D36" s="4"/>
      <c r="E36" s="4"/>
      <c r="F36" s="4"/>
      <c r="G36" s="15">
        <f>COUNTA(G34:G35)</f>
        <v>2</v>
      </c>
      <c r="H36" s="4"/>
      <c r="I36" s="4"/>
      <c r="J36" s="31"/>
      <c r="K36" s="31"/>
      <c r="L36" s="31"/>
      <c r="M36" s="35"/>
      <c r="N36" s="35"/>
      <c r="O36" s="35"/>
      <c r="P36" s="35"/>
      <c r="Q36" s="35"/>
      <c r="R36" s="35"/>
      <c r="S36" s="35"/>
      <c r="T36" s="214"/>
      <c r="U36" s="208"/>
      <c r="V36" s="208"/>
      <c r="W36" s="226"/>
      <c r="X36" s="208"/>
      <c r="Y36" s="208"/>
      <c r="Z36" s="208"/>
      <c r="AA36" s="223"/>
      <c r="AB36" s="135"/>
      <c r="AC36" s="135"/>
      <c r="AD36" s="135"/>
      <c r="AE36" s="135"/>
      <c r="AF36" s="135"/>
      <c r="AG36" s="135"/>
      <c r="AH36" s="135"/>
      <c r="AI36" s="217"/>
      <c r="AJ36" s="135"/>
      <c r="AK36" s="135"/>
      <c r="AL36" s="135"/>
      <c r="AM36" s="135"/>
      <c r="AN36" s="135"/>
      <c r="AO36" s="217"/>
      <c r="AP36" s="135"/>
    </row>
    <row r="37" spans="1:42" ht="60" customHeight="1" x14ac:dyDescent="0.2">
      <c r="A37" s="126"/>
      <c r="B37" s="129"/>
      <c r="C37" s="130" t="s">
        <v>41</v>
      </c>
      <c r="D37" s="129" t="s">
        <v>40</v>
      </c>
      <c r="E37" s="13" t="s">
        <v>42</v>
      </c>
      <c r="F37" s="6">
        <v>13</v>
      </c>
      <c r="G37" s="5" t="s">
        <v>43</v>
      </c>
      <c r="H37" s="3"/>
      <c r="I37" s="3"/>
      <c r="J37" s="29" t="s">
        <v>403</v>
      </c>
      <c r="K37" s="29" t="s">
        <v>403</v>
      </c>
      <c r="L37" s="29" t="s">
        <v>403</v>
      </c>
      <c r="M37" s="34"/>
      <c r="N37" s="34" t="e">
        <f>AVERAGE(J37:K37:L37)</f>
        <v>#DIV/0!</v>
      </c>
      <c r="O37" s="34" t="e">
        <f>((N37*100%)/5)</f>
        <v>#DIV/0!</v>
      </c>
      <c r="P37" s="34" t="e">
        <f t="shared" ref="P37:P39" si="11">IF(N37&gt;4.5,"SE CUMPLE PLENAMENTE",IF(N37&gt;3.7,"SE CUMPLE EN ALTO GRADO",IF(N37&gt;2.9,"SE CUMPLE ACEPTABLEMENTE",IF(N37&gt;1.9,"SE CUMPLE INSATISFACTORIAMENTE","NO SE CUMPLE"))))</f>
        <v>#DIV/0!</v>
      </c>
      <c r="Q37" s="34" t="e">
        <f t="shared" ref="Q37:Q39" si="12">IF(N37&gt;4.5,"A",IF(N37&gt;3.7,"B",IF(N37&gt;2.9,"C",IF(N37&gt;1.9,"D","E"))))</f>
        <v>#DIV/0!</v>
      </c>
      <c r="R37" s="36" t="e">
        <f t="shared" ref="R37:R39" si="13">N37</f>
        <v>#DIV/0!</v>
      </c>
      <c r="S37" s="104" t="e">
        <f>AVERAGE(N37:N39)</f>
        <v>#DIV/0!</v>
      </c>
      <c r="T37" s="209" t="e">
        <f>S37/5</f>
        <v>#DIV/0!</v>
      </c>
      <c r="U37" s="131" t="e">
        <f>IF(S37&gt;4.5,"SE CUMPLE PLENAMENTE",IF(S37&gt;3.7,"SE CUMPLE EN ALTO GRADO",IF(S37&gt;2.9,"SE CUMPLE ACEPTABLEMENTE",IF(S37&gt;1.9,"SE CUMPLE INSATISFACTORIAMENTE","NO SE CUMPLE"))))</f>
        <v>#DIV/0!</v>
      </c>
      <c r="V37" s="131" t="e">
        <f>IF(S37&gt;4.5,"A",IF(S37&gt;3.7,"B",IF(S37&gt;2.9,"C",IF(S37&gt;1.9,"D","E"))))</f>
        <v>#DIV/0!</v>
      </c>
      <c r="W37" s="224">
        <f>+Ponderación_Características!J32</f>
        <v>0.375</v>
      </c>
      <c r="X37" s="131" t="str">
        <f>+Ponderación_Características!K32</f>
        <v>Prueba Característica 6</v>
      </c>
      <c r="Y37" s="131" t="e">
        <v>#DIV/0!</v>
      </c>
      <c r="Z37" s="216"/>
      <c r="AA37" s="131" t="e">
        <f>+S37</f>
        <v>#DIV/0!</v>
      </c>
      <c r="AB37" s="135"/>
      <c r="AC37" s="135"/>
      <c r="AD37" s="135"/>
      <c r="AE37" s="135"/>
      <c r="AF37" s="135"/>
      <c r="AG37" s="135"/>
      <c r="AH37" s="135"/>
      <c r="AI37" s="217"/>
      <c r="AJ37" s="135"/>
      <c r="AK37" s="135"/>
      <c r="AL37" s="135"/>
      <c r="AM37" s="135"/>
      <c r="AN37" s="135"/>
      <c r="AO37" s="217"/>
      <c r="AP37" s="135"/>
    </row>
    <row r="38" spans="1:42" ht="114.75" x14ac:dyDescent="0.2">
      <c r="A38" s="126"/>
      <c r="B38" s="129"/>
      <c r="C38" s="130"/>
      <c r="D38" s="129"/>
      <c r="E38" s="13" t="s">
        <v>46</v>
      </c>
      <c r="F38" s="6">
        <v>14</v>
      </c>
      <c r="G38" s="5" t="s">
        <v>44</v>
      </c>
      <c r="H38" s="3"/>
      <c r="I38" s="3"/>
      <c r="J38" s="29" t="s">
        <v>403</v>
      </c>
      <c r="K38" s="29"/>
      <c r="L38" s="29"/>
      <c r="M38" s="34"/>
      <c r="N38" s="34" t="e">
        <f>AVERAGE(J38)</f>
        <v>#DIV/0!</v>
      </c>
      <c r="O38" s="34" t="e">
        <f>((N38*100%)/5)</f>
        <v>#DIV/0!</v>
      </c>
      <c r="P38" s="34" t="e">
        <f t="shared" si="11"/>
        <v>#DIV/0!</v>
      </c>
      <c r="Q38" s="34" t="e">
        <f t="shared" si="12"/>
        <v>#DIV/0!</v>
      </c>
      <c r="R38" s="36" t="e">
        <f t="shared" si="13"/>
        <v>#DIV/0!</v>
      </c>
      <c r="S38" s="105"/>
      <c r="T38" s="215"/>
      <c r="U38" s="135"/>
      <c r="V38" s="135"/>
      <c r="W38" s="227"/>
      <c r="X38" s="135"/>
      <c r="Y38" s="135"/>
      <c r="Z38" s="217"/>
      <c r="AA38" s="135"/>
      <c r="AB38" s="135"/>
      <c r="AC38" s="135"/>
      <c r="AD38" s="135"/>
      <c r="AE38" s="135"/>
      <c r="AF38" s="135"/>
      <c r="AG38" s="135"/>
      <c r="AH38" s="135"/>
      <c r="AI38" s="217"/>
      <c r="AJ38" s="135"/>
      <c r="AK38" s="135"/>
      <c r="AL38" s="135"/>
      <c r="AM38" s="135"/>
      <c r="AN38" s="135"/>
      <c r="AO38" s="217"/>
      <c r="AP38" s="135"/>
    </row>
    <row r="39" spans="1:42" ht="110.25" customHeight="1" x14ac:dyDescent="0.2">
      <c r="A39" s="134"/>
      <c r="B39" s="129"/>
      <c r="C39" s="130"/>
      <c r="D39" s="129"/>
      <c r="E39" s="13" t="s">
        <v>47</v>
      </c>
      <c r="F39" s="6">
        <v>15</v>
      </c>
      <c r="G39" s="27" t="s">
        <v>45</v>
      </c>
      <c r="H39" s="3"/>
      <c r="I39" s="3"/>
      <c r="J39" s="29"/>
      <c r="K39" s="29" t="s">
        <v>403</v>
      </c>
      <c r="L39" s="29"/>
      <c r="M39" s="34"/>
      <c r="N39" s="34" t="e">
        <f>AVERAGE(K39)</f>
        <v>#DIV/0!</v>
      </c>
      <c r="O39" s="34" t="e">
        <f>((N39*100%)/5)</f>
        <v>#DIV/0!</v>
      </c>
      <c r="P39" s="34" t="e">
        <f t="shared" si="11"/>
        <v>#DIV/0!</v>
      </c>
      <c r="Q39" s="34" t="e">
        <f t="shared" si="12"/>
        <v>#DIV/0!</v>
      </c>
      <c r="R39" s="36" t="e">
        <f t="shared" si="13"/>
        <v>#DIV/0!</v>
      </c>
      <c r="S39" s="106"/>
      <c r="T39" s="210"/>
      <c r="U39" s="136"/>
      <c r="V39" s="136"/>
      <c r="W39" s="225"/>
      <c r="X39" s="136"/>
      <c r="Y39" s="136"/>
      <c r="Z39" s="218"/>
      <c r="AA39" s="136"/>
      <c r="AB39" s="135"/>
      <c r="AC39" s="135"/>
      <c r="AD39" s="135"/>
      <c r="AE39" s="135"/>
      <c r="AF39" s="135"/>
      <c r="AG39" s="135"/>
      <c r="AH39" s="135"/>
      <c r="AI39" s="217"/>
      <c r="AJ39" s="135"/>
      <c r="AK39" s="135"/>
      <c r="AL39" s="135"/>
      <c r="AM39" s="135"/>
      <c r="AN39" s="135"/>
      <c r="AO39" s="217"/>
      <c r="AP39" s="135"/>
    </row>
    <row r="40" spans="1:42" ht="14.25" x14ac:dyDescent="0.2">
      <c r="A40" s="7"/>
      <c r="B40" s="7"/>
      <c r="C40" s="7"/>
      <c r="D40" s="7"/>
      <c r="E40" s="7"/>
      <c r="F40" s="7"/>
      <c r="G40" s="15">
        <f>COUNTA(G37:G39)</f>
        <v>3</v>
      </c>
      <c r="H40" s="7"/>
      <c r="I40" s="7"/>
      <c r="J40" s="31"/>
      <c r="K40" s="31"/>
      <c r="L40" s="31"/>
      <c r="M40" s="35"/>
      <c r="N40" s="35"/>
      <c r="O40" s="35"/>
      <c r="P40" s="35"/>
      <c r="Q40" s="35"/>
      <c r="R40" s="35"/>
      <c r="S40" s="35"/>
      <c r="T40" s="214"/>
      <c r="U40" s="208"/>
      <c r="V40" s="208"/>
      <c r="W40" s="226"/>
      <c r="X40" s="208"/>
      <c r="Y40" s="208"/>
      <c r="Z40" s="208"/>
      <c r="AA40" s="223"/>
      <c r="AB40" s="136"/>
      <c r="AC40" s="136"/>
      <c r="AD40" s="136"/>
      <c r="AE40" s="136"/>
      <c r="AF40" s="136"/>
      <c r="AG40" s="136"/>
      <c r="AH40" s="136"/>
      <c r="AI40" s="218"/>
      <c r="AJ40" s="136"/>
      <c r="AK40" s="135"/>
      <c r="AL40" s="135"/>
      <c r="AM40" s="135"/>
      <c r="AN40" s="135"/>
      <c r="AO40" s="217"/>
      <c r="AP40" s="135"/>
    </row>
    <row r="41" spans="1:42" ht="14.25" x14ac:dyDescent="0.2">
      <c r="A41" s="7"/>
      <c r="B41" s="7"/>
      <c r="C41" s="7"/>
      <c r="D41" s="7"/>
      <c r="E41" s="7"/>
      <c r="F41" s="7"/>
      <c r="G41" s="15">
        <f>SUM(G33+G36+G40)</f>
        <v>7</v>
      </c>
      <c r="H41" s="7"/>
      <c r="I41" s="7"/>
      <c r="J41" s="31"/>
      <c r="K41" s="31"/>
      <c r="L41" s="31"/>
      <c r="M41" s="35"/>
      <c r="N41" s="35"/>
      <c r="O41" s="35"/>
      <c r="P41" s="35"/>
      <c r="Q41" s="35"/>
      <c r="R41" s="35"/>
      <c r="S41" s="35"/>
      <c r="T41" s="214"/>
      <c r="U41" s="208"/>
      <c r="V41" s="208"/>
      <c r="W41" s="226"/>
      <c r="X41" s="208"/>
      <c r="Y41" s="208"/>
      <c r="Z41" s="208"/>
      <c r="AA41" s="223"/>
      <c r="AB41" s="223"/>
      <c r="AC41" s="223"/>
      <c r="AD41" s="223"/>
      <c r="AE41" s="223"/>
      <c r="AF41" s="223"/>
      <c r="AG41" s="223"/>
      <c r="AH41" s="223"/>
      <c r="AI41" s="223"/>
      <c r="AJ41" s="223"/>
      <c r="AK41" s="135"/>
      <c r="AL41" s="135"/>
      <c r="AM41" s="135"/>
      <c r="AN41" s="135"/>
      <c r="AO41" s="217"/>
      <c r="AP41" s="135"/>
    </row>
    <row r="42" spans="1:42" ht="116.25" customHeight="1" x14ac:dyDescent="0.2">
      <c r="A42" s="128" t="s">
        <v>80</v>
      </c>
      <c r="B42" s="129" t="s">
        <v>49</v>
      </c>
      <c r="C42" s="133" t="s">
        <v>57</v>
      </c>
      <c r="D42" s="129" t="s">
        <v>50</v>
      </c>
      <c r="E42" s="6" t="s">
        <v>51</v>
      </c>
      <c r="F42" s="6">
        <v>16</v>
      </c>
      <c r="G42" s="5" t="s">
        <v>52</v>
      </c>
      <c r="H42" s="3"/>
      <c r="I42" s="3"/>
      <c r="J42" s="29" t="s">
        <v>403</v>
      </c>
      <c r="K42" s="29"/>
      <c r="L42" s="29" t="s">
        <v>403</v>
      </c>
      <c r="M42" s="34"/>
      <c r="N42" s="34" t="e">
        <f>AVERAGE(J42:L42)</f>
        <v>#DIV/0!</v>
      </c>
      <c r="O42" s="34" t="e">
        <f>((N42*100%)/5)</f>
        <v>#DIV/0!</v>
      </c>
      <c r="P42" s="34" t="e">
        <f t="shared" ref="P42:P44" si="14">IF(N42&gt;4.5,"SE CUMPLE PLENAMENTE",IF(N42&gt;3.7,"SE CUMPLE EN ALTO GRADO",IF(N42&gt;2.9,"SE CUMPLE ACEPTABLEMENTE",IF(N42&gt;1.9,"SE CUMPLE INSATISFACTORIAMENTE","NO SE CUMPLE"))))</f>
        <v>#DIV/0!</v>
      </c>
      <c r="Q42" s="34" t="e">
        <f t="shared" ref="Q42:Q44" si="15">IF(N42&gt;4.5,"A",IF(N42&gt;3.7,"B",IF(N42&gt;2.9,"C",IF(N42&gt;1.9,"D","E"))))</f>
        <v>#DIV/0!</v>
      </c>
      <c r="R42" s="36" t="e">
        <f t="shared" ref="R42:R44" si="16">N42</f>
        <v>#DIV/0!</v>
      </c>
      <c r="S42" s="104" t="e">
        <f>AVERAGE(N42:N44)</f>
        <v>#DIV/0!</v>
      </c>
      <c r="T42" s="209" t="e">
        <f>S42/5</f>
        <v>#DIV/0!</v>
      </c>
      <c r="U42" s="131" t="e">
        <f>IF(S42&gt;4.5,"SE CUMPLE PLENAMENTE",IF(S42&gt;3.7,"SE CUMPLE EN ALTO GRADO",IF(S42&gt;2.9,"SE CUMPLE ACEPTABLEMENTE",IF(S42&gt;1.9,"SE CUMPLE INSATISFACTORIAMENTE","NO SE CUMPLE"))))</f>
        <v>#DIV/0!</v>
      </c>
      <c r="V42" s="131" t="e">
        <f>IF(S42&gt;4.5,"A",IF(S42&gt;3.7,"B",IF(S42&gt;2.9,"C",IF(S42&gt;1.9,"D","E"))))</f>
        <v>#DIV/0!</v>
      </c>
      <c r="W42" s="224">
        <f>+Ponderación_Características!J41</f>
        <v>0.14084507042253522</v>
      </c>
      <c r="X42" s="131" t="str">
        <f>+Ponderación_Características!K41</f>
        <v>Prueba característica 7</v>
      </c>
      <c r="Y42" s="131" t="e">
        <v>#DIV/0!</v>
      </c>
      <c r="Z42" s="216"/>
      <c r="AA42" s="131" t="e">
        <f>+S42</f>
        <v>#DIV/0!</v>
      </c>
      <c r="AB42" s="131" t="e">
        <f>S42,S46,S50,S53,S57,S61</f>
        <v>#VALUE!</v>
      </c>
      <c r="AC42" s="131" t="e">
        <f>AB42/5</f>
        <v>#VALUE!</v>
      </c>
      <c r="AD42" s="131" t="e">
        <f>IF(AB31&gt;4.5,"SE CUMPLE PLENAMENTE",IF(AB31&gt;3.7,"SE CUMPLE EN ALTO GRADO",IF(AB31&gt;2.9,"SE CUMPLE ACEPTABLEMENTE",IF(AB31&gt;1.9,"SE CUMPLE INSATISFACTORIAMENTE","NO SE CUMPLE"))))</f>
        <v>#DIV/0!</v>
      </c>
      <c r="AE42" s="131"/>
      <c r="AF42" s="228">
        <f>+Ponderación_Factores!J19</f>
        <v>0.16447368421052633</v>
      </c>
      <c r="AG42" s="131" t="str">
        <f>+Ponderación_Factores!K19</f>
        <v>Prueba factor 3</v>
      </c>
      <c r="AH42" s="131"/>
      <c r="AI42" s="216"/>
      <c r="AJ42" s="131"/>
      <c r="AK42" s="135"/>
      <c r="AL42" s="135"/>
      <c r="AM42" s="135"/>
      <c r="AN42" s="135"/>
      <c r="AO42" s="217"/>
      <c r="AP42" s="135"/>
    </row>
    <row r="43" spans="1:42" ht="114" customHeight="1" x14ac:dyDescent="0.2">
      <c r="A43" s="128"/>
      <c r="B43" s="129"/>
      <c r="C43" s="133"/>
      <c r="D43" s="129"/>
      <c r="E43" s="6" t="s">
        <v>55</v>
      </c>
      <c r="F43" s="6">
        <v>17</v>
      </c>
      <c r="G43" s="27" t="s">
        <v>53</v>
      </c>
      <c r="H43" s="3"/>
      <c r="I43" s="3"/>
      <c r="J43" s="29"/>
      <c r="K43" s="29" t="s">
        <v>403</v>
      </c>
      <c r="L43" s="29"/>
      <c r="M43" s="34"/>
      <c r="N43" s="34" t="e">
        <f>AVERAGE(K43)</f>
        <v>#DIV/0!</v>
      </c>
      <c r="O43" s="34" t="e">
        <f>((N43*100%)/5)</f>
        <v>#DIV/0!</v>
      </c>
      <c r="P43" s="34" t="e">
        <f t="shared" si="14"/>
        <v>#DIV/0!</v>
      </c>
      <c r="Q43" s="34" t="e">
        <f t="shared" si="15"/>
        <v>#DIV/0!</v>
      </c>
      <c r="R43" s="36" t="e">
        <f t="shared" si="16"/>
        <v>#DIV/0!</v>
      </c>
      <c r="S43" s="105"/>
      <c r="T43" s="215"/>
      <c r="U43" s="135"/>
      <c r="V43" s="135"/>
      <c r="W43" s="227"/>
      <c r="X43" s="135"/>
      <c r="Y43" s="135"/>
      <c r="Z43" s="217"/>
      <c r="AA43" s="135"/>
      <c r="AB43" s="135"/>
      <c r="AC43" s="135"/>
      <c r="AD43" s="135"/>
      <c r="AE43" s="135"/>
      <c r="AF43" s="135"/>
      <c r="AG43" s="135"/>
      <c r="AH43" s="135"/>
      <c r="AI43" s="217"/>
      <c r="AJ43" s="135"/>
      <c r="AK43" s="135"/>
      <c r="AL43" s="135"/>
      <c r="AM43" s="135"/>
      <c r="AN43" s="135"/>
      <c r="AO43" s="217"/>
      <c r="AP43" s="135"/>
    </row>
    <row r="44" spans="1:42" ht="88.5" customHeight="1" x14ac:dyDescent="0.2">
      <c r="A44" s="128"/>
      <c r="B44" s="129"/>
      <c r="C44" s="133"/>
      <c r="D44" s="129"/>
      <c r="E44" s="6" t="s">
        <v>56</v>
      </c>
      <c r="F44" s="6">
        <v>18</v>
      </c>
      <c r="G44" s="5" t="s">
        <v>54</v>
      </c>
      <c r="H44" s="3"/>
      <c r="I44" s="3"/>
      <c r="J44" s="29" t="s">
        <v>403</v>
      </c>
      <c r="K44" s="29"/>
      <c r="L44" s="29" t="s">
        <v>403</v>
      </c>
      <c r="M44" s="34"/>
      <c r="N44" s="34" t="e">
        <f>AVERAGE(J44:L44)</f>
        <v>#DIV/0!</v>
      </c>
      <c r="O44" s="34" t="e">
        <f>((N44*100%)/5)</f>
        <v>#DIV/0!</v>
      </c>
      <c r="P44" s="34" t="e">
        <f t="shared" si="14"/>
        <v>#DIV/0!</v>
      </c>
      <c r="Q44" s="34" t="e">
        <f t="shared" si="15"/>
        <v>#DIV/0!</v>
      </c>
      <c r="R44" s="36" t="e">
        <f t="shared" si="16"/>
        <v>#DIV/0!</v>
      </c>
      <c r="S44" s="106"/>
      <c r="T44" s="210"/>
      <c r="U44" s="136"/>
      <c r="V44" s="136"/>
      <c r="W44" s="225"/>
      <c r="X44" s="136"/>
      <c r="Y44" s="136"/>
      <c r="Z44" s="218"/>
      <c r="AA44" s="136"/>
      <c r="AB44" s="135"/>
      <c r="AC44" s="135"/>
      <c r="AD44" s="135"/>
      <c r="AE44" s="135"/>
      <c r="AF44" s="135"/>
      <c r="AG44" s="135"/>
      <c r="AH44" s="135"/>
      <c r="AI44" s="217"/>
      <c r="AJ44" s="135"/>
      <c r="AK44" s="135"/>
      <c r="AL44" s="135"/>
      <c r="AM44" s="135"/>
      <c r="AN44" s="135"/>
      <c r="AO44" s="217"/>
      <c r="AP44" s="135"/>
    </row>
    <row r="45" spans="1:42" ht="14.25" x14ac:dyDescent="0.2">
      <c r="A45" s="128"/>
      <c r="B45" s="129"/>
      <c r="C45" s="14"/>
      <c r="D45" s="12"/>
      <c r="E45" s="12"/>
      <c r="F45" s="12"/>
      <c r="G45" s="16">
        <f>COUNTA(G42:G44)</f>
        <v>3</v>
      </c>
      <c r="H45" s="12"/>
      <c r="I45" s="12"/>
      <c r="J45" s="31"/>
      <c r="K45" s="31"/>
      <c r="L45" s="31"/>
      <c r="M45" s="35"/>
      <c r="N45" s="35"/>
      <c r="O45" s="35"/>
      <c r="P45" s="35"/>
      <c r="Q45" s="35"/>
      <c r="R45" s="35"/>
      <c r="S45" s="35"/>
      <c r="T45" s="214"/>
      <c r="U45" s="208"/>
      <c r="V45" s="208"/>
      <c r="W45" s="226"/>
      <c r="X45" s="208"/>
      <c r="Y45" s="208"/>
      <c r="Z45" s="208"/>
      <c r="AA45" s="223"/>
      <c r="AB45" s="135"/>
      <c r="AC45" s="135"/>
      <c r="AD45" s="135"/>
      <c r="AE45" s="135"/>
      <c r="AF45" s="135"/>
      <c r="AG45" s="135"/>
      <c r="AH45" s="135"/>
      <c r="AI45" s="217"/>
      <c r="AJ45" s="135"/>
      <c r="AK45" s="135"/>
      <c r="AL45" s="135"/>
      <c r="AM45" s="135"/>
      <c r="AN45" s="135"/>
      <c r="AO45" s="217"/>
      <c r="AP45" s="135"/>
    </row>
    <row r="46" spans="1:42" ht="97.5" customHeight="1" x14ac:dyDescent="0.2">
      <c r="A46" s="128"/>
      <c r="B46" s="129"/>
      <c r="C46" s="133" t="s">
        <v>58</v>
      </c>
      <c r="D46" s="129" t="s">
        <v>59</v>
      </c>
      <c r="E46" s="13" t="s">
        <v>60</v>
      </c>
      <c r="F46" s="6">
        <v>19</v>
      </c>
      <c r="G46" s="5" t="s">
        <v>61</v>
      </c>
      <c r="H46" s="3"/>
      <c r="I46" s="3"/>
      <c r="J46" s="29" t="s">
        <v>403</v>
      </c>
      <c r="K46" s="29"/>
      <c r="L46" s="29" t="s">
        <v>403</v>
      </c>
      <c r="M46" s="34"/>
      <c r="N46" s="34" t="e">
        <f>AVERAGE(J46:L46)</f>
        <v>#DIV/0!</v>
      </c>
      <c r="O46" s="34" t="e">
        <f>((N46*100%)/5)</f>
        <v>#DIV/0!</v>
      </c>
      <c r="P46" s="34" t="e">
        <f t="shared" ref="P46:P48" si="17">IF(N46&gt;4.5,"SE CUMPLE PLENAMENTE",IF(N46&gt;3.7,"SE CUMPLE EN ALTO GRADO",IF(N46&gt;2.9,"SE CUMPLE ACEPTABLEMENTE",IF(N46&gt;1.9,"SE CUMPLE INSATISFACTORIAMENTE","NO SE CUMPLE"))))</f>
        <v>#DIV/0!</v>
      </c>
      <c r="Q46" s="34" t="e">
        <f t="shared" ref="Q46:Q48" si="18">IF(N46&gt;4.5,"A",IF(N46&gt;3.7,"B",IF(N46&gt;2.9,"C",IF(N46&gt;1.9,"D","E"))))</f>
        <v>#DIV/0!</v>
      </c>
      <c r="R46" s="36" t="e">
        <f t="shared" ref="R46:R48" si="19">N46</f>
        <v>#DIV/0!</v>
      </c>
      <c r="S46" s="104" t="e">
        <f>AVERAGE(N46:N48)</f>
        <v>#DIV/0!</v>
      </c>
      <c r="T46" s="209" t="e">
        <f>S46/5</f>
        <v>#DIV/0!</v>
      </c>
      <c r="U46" s="131" t="e">
        <f>IF(S46&gt;4.5,"SE CUMPLE PLENAMENTE",IF(S46&gt;3.7,"SE CUMPLE EN ALTO GRADO",IF(S46&gt;2.9,"SE CUMPLE ACEPTABLEMENTE",IF(S46&gt;1.9,"SE CUMPLE INSATISFACTORIAMENTE","NO SE CUMPLE"))))</f>
        <v>#DIV/0!</v>
      </c>
      <c r="V46" s="131" t="e">
        <f>IF(S46&gt;4.5,"A",IF(S46&gt;3.7,"B",IF(S46&gt;2.9,"C",IF(S46&gt;1.9,"D","E"))))</f>
        <v>#DIV/0!</v>
      </c>
      <c r="W46" s="224">
        <f>+Ponderación_Características!J42</f>
        <v>0.21126760563380281</v>
      </c>
      <c r="X46" s="131" t="str">
        <f>+Ponderación_Características!K42</f>
        <v>Prueba característica 8</v>
      </c>
      <c r="Y46" s="131" t="e">
        <v>#DIV/0!</v>
      </c>
      <c r="Z46" s="216"/>
      <c r="AA46" s="131" t="e">
        <f>+S46</f>
        <v>#DIV/0!</v>
      </c>
      <c r="AB46" s="135"/>
      <c r="AC46" s="135"/>
      <c r="AD46" s="135"/>
      <c r="AE46" s="135"/>
      <c r="AF46" s="135"/>
      <c r="AG46" s="135"/>
      <c r="AH46" s="135"/>
      <c r="AI46" s="217"/>
      <c r="AJ46" s="135"/>
      <c r="AK46" s="135"/>
      <c r="AL46" s="135"/>
      <c r="AM46" s="135"/>
      <c r="AN46" s="135"/>
      <c r="AO46" s="217"/>
      <c r="AP46" s="135"/>
    </row>
    <row r="47" spans="1:42" ht="85.5" customHeight="1" x14ac:dyDescent="0.2">
      <c r="A47" s="128"/>
      <c r="B47" s="129"/>
      <c r="C47" s="133"/>
      <c r="D47" s="129"/>
      <c r="E47" s="13" t="s">
        <v>64</v>
      </c>
      <c r="F47" s="6">
        <v>20</v>
      </c>
      <c r="G47" s="5" t="s">
        <v>62</v>
      </c>
      <c r="H47" s="3"/>
      <c r="I47" s="3"/>
      <c r="J47" s="29" t="s">
        <v>403</v>
      </c>
      <c r="K47" s="29"/>
      <c r="L47" s="29" t="s">
        <v>403</v>
      </c>
      <c r="M47" s="34"/>
      <c r="N47" s="34" t="e">
        <f>AVERAGE(J47:L47)</f>
        <v>#DIV/0!</v>
      </c>
      <c r="O47" s="34" t="e">
        <f>((N47*100%)/5)</f>
        <v>#DIV/0!</v>
      </c>
      <c r="P47" s="34" t="e">
        <f t="shared" si="17"/>
        <v>#DIV/0!</v>
      </c>
      <c r="Q47" s="34" t="e">
        <f t="shared" si="18"/>
        <v>#DIV/0!</v>
      </c>
      <c r="R47" s="36" t="e">
        <f t="shared" si="19"/>
        <v>#DIV/0!</v>
      </c>
      <c r="S47" s="105"/>
      <c r="T47" s="215"/>
      <c r="U47" s="135"/>
      <c r="V47" s="135"/>
      <c r="W47" s="227"/>
      <c r="X47" s="135"/>
      <c r="Y47" s="135"/>
      <c r="Z47" s="217"/>
      <c r="AA47" s="135"/>
      <c r="AB47" s="135"/>
      <c r="AC47" s="135"/>
      <c r="AD47" s="135"/>
      <c r="AE47" s="135"/>
      <c r="AF47" s="135"/>
      <c r="AG47" s="135"/>
      <c r="AH47" s="135"/>
      <c r="AI47" s="217"/>
      <c r="AJ47" s="135"/>
      <c r="AK47" s="135"/>
      <c r="AL47" s="135"/>
      <c r="AM47" s="135"/>
      <c r="AN47" s="135"/>
      <c r="AO47" s="217"/>
      <c r="AP47" s="135"/>
    </row>
    <row r="48" spans="1:42" ht="111.75" customHeight="1" x14ac:dyDescent="0.2">
      <c r="A48" s="128"/>
      <c r="B48" s="129"/>
      <c r="C48" s="133"/>
      <c r="D48" s="129"/>
      <c r="E48" s="13" t="s">
        <v>65</v>
      </c>
      <c r="F48" s="6">
        <v>21</v>
      </c>
      <c r="G48" s="27" t="s">
        <v>63</v>
      </c>
      <c r="H48" s="3"/>
      <c r="I48" s="3"/>
      <c r="J48" s="29"/>
      <c r="K48" s="29" t="s">
        <v>403</v>
      </c>
      <c r="L48" s="29"/>
      <c r="M48" s="34"/>
      <c r="N48" s="34" t="e">
        <f>AVERAGE(K48)</f>
        <v>#DIV/0!</v>
      </c>
      <c r="O48" s="34" t="e">
        <f>((N48*100%)/5)</f>
        <v>#DIV/0!</v>
      </c>
      <c r="P48" s="34" t="e">
        <f t="shared" si="17"/>
        <v>#DIV/0!</v>
      </c>
      <c r="Q48" s="34" t="e">
        <f t="shared" si="18"/>
        <v>#DIV/0!</v>
      </c>
      <c r="R48" s="36" t="e">
        <f t="shared" si="19"/>
        <v>#DIV/0!</v>
      </c>
      <c r="S48" s="106"/>
      <c r="T48" s="210"/>
      <c r="U48" s="136"/>
      <c r="V48" s="136"/>
      <c r="W48" s="225"/>
      <c r="X48" s="136"/>
      <c r="Y48" s="136"/>
      <c r="Z48" s="218"/>
      <c r="AA48" s="136"/>
      <c r="AB48" s="135"/>
      <c r="AC48" s="135"/>
      <c r="AD48" s="135"/>
      <c r="AE48" s="135"/>
      <c r="AF48" s="135"/>
      <c r="AG48" s="135"/>
      <c r="AH48" s="135"/>
      <c r="AI48" s="217"/>
      <c r="AJ48" s="135"/>
      <c r="AK48" s="135"/>
      <c r="AL48" s="135"/>
      <c r="AM48" s="135"/>
      <c r="AN48" s="135"/>
      <c r="AO48" s="217"/>
      <c r="AP48" s="135"/>
    </row>
    <row r="49" spans="1:42" ht="14.25" x14ac:dyDescent="0.2">
      <c r="A49" s="128"/>
      <c r="B49" s="129"/>
      <c r="C49" s="14"/>
      <c r="D49" s="12"/>
      <c r="E49" s="12"/>
      <c r="F49" s="12"/>
      <c r="G49" s="16">
        <f>COUNTA(G46:G48)</f>
        <v>3</v>
      </c>
      <c r="H49" s="12"/>
      <c r="I49" s="12"/>
      <c r="J49" s="31"/>
      <c r="K49" s="31"/>
      <c r="L49" s="31"/>
      <c r="M49" s="35"/>
      <c r="N49" s="35"/>
      <c r="O49" s="35"/>
      <c r="P49" s="35"/>
      <c r="Q49" s="35"/>
      <c r="R49" s="35"/>
      <c r="S49" s="35"/>
      <c r="T49" s="214"/>
      <c r="U49" s="208"/>
      <c r="V49" s="208"/>
      <c r="W49" s="226"/>
      <c r="X49" s="208"/>
      <c r="Y49" s="208"/>
      <c r="Z49" s="208"/>
      <c r="AA49" s="223"/>
      <c r="AB49" s="135"/>
      <c r="AC49" s="135"/>
      <c r="AD49" s="135"/>
      <c r="AE49" s="135"/>
      <c r="AF49" s="135"/>
      <c r="AG49" s="135"/>
      <c r="AH49" s="135"/>
      <c r="AI49" s="217"/>
      <c r="AJ49" s="135"/>
      <c r="AK49" s="135"/>
      <c r="AL49" s="135"/>
      <c r="AM49" s="135"/>
      <c r="AN49" s="135"/>
      <c r="AO49" s="217"/>
      <c r="AP49" s="135"/>
    </row>
    <row r="50" spans="1:42" ht="113.25" customHeight="1" x14ac:dyDescent="0.2">
      <c r="A50" s="128"/>
      <c r="B50" s="129"/>
      <c r="C50" s="133" t="s">
        <v>66</v>
      </c>
      <c r="D50" s="129" t="s">
        <v>67</v>
      </c>
      <c r="E50" s="6" t="s">
        <v>68</v>
      </c>
      <c r="F50" s="6">
        <v>22</v>
      </c>
      <c r="G50" s="27" t="s">
        <v>69</v>
      </c>
      <c r="H50" s="3"/>
      <c r="I50" s="3"/>
      <c r="J50" s="29"/>
      <c r="K50" s="29" t="s">
        <v>403</v>
      </c>
      <c r="L50" s="29"/>
      <c r="M50" s="34"/>
      <c r="N50" s="34" t="e">
        <f>AVERAGE(K50)</f>
        <v>#DIV/0!</v>
      </c>
      <c r="O50" s="34" t="e">
        <f>((N50*100%)/5)</f>
        <v>#DIV/0!</v>
      </c>
      <c r="P50" s="34" t="e">
        <f t="shared" ref="P50:P51" si="20">IF(N50&gt;4.5,"SE CUMPLE PLENAMENTE",IF(N50&gt;3.7,"SE CUMPLE EN ALTO GRADO",IF(N50&gt;2.9,"SE CUMPLE ACEPTABLEMENTE",IF(N50&gt;1.9,"SE CUMPLE INSATISFACTORIAMENTE","NO SE CUMPLE"))))</f>
        <v>#DIV/0!</v>
      </c>
      <c r="Q50" s="34" t="e">
        <f t="shared" ref="Q50:Q51" si="21">IF(N50&gt;4.5,"A",IF(N50&gt;3.7,"B",IF(N50&gt;2.9,"C",IF(N50&gt;1.9,"D","E"))))</f>
        <v>#DIV/0!</v>
      </c>
      <c r="R50" s="36" t="e">
        <f t="shared" ref="R50:R51" si="22">N50</f>
        <v>#DIV/0!</v>
      </c>
      <c r="S50" s="104" t="e">
        <f>AVERAGE(N50:N51)</f>
        <v>#DIV/0!</v>
      </c>
      <c r="T50" s="209" t="e">
        <f>S50/5</f>
        <v>#DIV/0!</v>
      </c>
      <c r="U50" s="131" t="e">
        <f>IF(S50&gt;4.5,"SE CUMPLE PLENAMENTE",IF(S50&gt;3.7,"SE CUMPLE EN ALTO GRADO",IF(S50&gt;2.9,"SE CUMPLE ACEPTABLEMENTE",IF(S50&gt;1.9,"SE CUMPLE INSATISFACTORIAMENTE","NO SE CUMPLE"))))</f>
        <v>#DIV/0!</v>
      </c>
      <c r="V50" s="131" t="e">
        <f>IF(S50&gt;4.5,"A",IF(S50&gt;3.7,"B",IF(S50&gt;2.9,"C",IF(S50&gt;1.9,"D","E"))))</f>
        <v>#DIV/0!</v>
      </c>
      <c r="W50" s="224">
        <f>+Ponderación_Características!J43</f>
        <v>1.4084507042253521E-2</v>
      </c>
      <c r="X50" s="131" t="str">
        <f>+Ponderación_Características!K43</f>
        <v>Prueba característica 9</v>
      </c>
      <c r="Y50" s="224" t="e">
        <f>+T50*W50</f>
        <v>#DIV/0!</v>
      </c>
      <c r="Z50" s="216"/>
      <c r="AA50" s="131" t="e">
        <f>+S50</f>
        <v>#DIV/0!</v>
      </c>
      <c r="AB50" s="135"/>
      <c r="AC50" s="135"/>
      <c r="AD50" s="135"/>
      <c r="AE50" s="135"/>
      <c r="AF50" s="135"/>
      <c r="AG50" s="135"/>
      <c r="AH50" s="135"/>
      <c r="AI50" s="217"/>
      <c r="AJ50" s="135"/>
      <c r="AK50" s="135"/>
      <c r="AL50" s="135"/>
      <c r="AM50" s="135"/>
      <c r="AN50" s="135"/>
      <c r="AO50" s="217"/>
      <c r="AP50" s="135"/>
    </row>
    <row r="51" spans="1:42" ht="149.25" customHeight="1" x14ac:dyDescent="0.2">
      <c r="A51" s="128"/>
      <c r="B51" s="129"/>
      <c r="C51" s="133"/>
      <c r="D51" s="129"/>
      <c r="E51" s="6" t="s">
        <v>70</v>
      </c>
      <c r="F51" s="6">
        <v>23</v>
      </c>
      <c r="G51" s="27" t="s">
        <v>71</v>
      </c>
      <c r="H51" s="3"/>
      <c r="I51" s="3"/>
      <c r="J51" s="29"/>
      <c r="K51" s="29" t="s">
        <v>403</v>
      </c>
      <c r="L51" s="29"/>
      <c r="M51" s="34"/>
      <c r="N51" s="34" t="e">
        <f>AVERAGE(K51)</f>
        <v>#DIV/0!</v>
      </c>
      <c r="O51" s="34" t="e">
        <f>((N51*100%)/5)</f>
        <v>#DIV/0!</v>
      </c>
      <c r="P51" s="34" t="e">
        <f t="shared" si="20"/>
        <v>#DIV/0!</v>
      </c>
      <c r="Q51" s="34" t="e">
        <f t="shared" si="21"/>
        <v>#DIV/0!</v>
      </c>
      <c r="R51" s="36" t="e">
        <f t="shared" si="22"/>
        <v>#DIV/0!</v>
      </c>
      <c r="S51" s="106"/>
      <c r="T51" s="210"/>
      <c r="U51" s="136"/>
      <c r="V51" s="136"/>
      <c r="W51" s="225"/>
      <c r="X51" s="136"/>
      <c r="Y51" s="225"/>
      <c r="Z51" s="218"/>
      <c r="AA51" s="136"/>
      <c r="AB51" s="135"/>
      <c r="AC51" s="135"/>
      <c r="AD51" s="135"/>
      <c r="AE51" s="135"/>
      <c r="AF51" s="135"/>
      <c r="AG51" s="135"/>
      <c r="AH51" s="135"/>
      <c r="AI51" s="217"/>
      <c r="AJ51" s="135"/>
      <c r="AK51" s="135"/>
      <c r="AL51" s="135"/>
      <c r="AM51" s="135"/>
      <c r="AN51" s="135"/>
      <c r="AO51" s="217"/>
      <c r="AP51" s="135"/>
    </row>
    <row r="52" spans="1:42" ht="14.25" x14ac:dyDescent="0.2">
      <c r="A52" s="128"/>
      <c r="B52" s="129"/>
      <c r="C52" s="14"/>
      <c r="D52" s="12"/>
      <c r="E52" s="12"/>
      <c r="F52" s="12"/>
      <c r="G52" s="16">
        <f>COUNTA(G50:G51)</f>
        <v>2</v>
      </c>
      <c r="H52" s="12"/>
      <c r="I52" s="12"/>
      <c r="J52" s="31"/>
      <c r="K52" s="31"/>
      <c r="L52" s="31"/>
      <c r="M52" s="35"/>
      <c r="N52" s="35"/>
      <c r="O52" s="35"/>
      <c r="P52" s="35"/>
      <c r="Q52" s="35"/>
      <c r="R52" s="35"/>
      <c r="S52" s="35"/>
      <c r="T52" s="214"/>
      <c r="U52" s="208"/>
      <c r="V52" s="208"/>
      <c r="W52" s="226"/>
      <c r="X52" s="208"/>
      <c r="Y52" s="208"/>
      <c r="Z52" s="208"/>
      <c r="AA52" s="223"/>
      <c r="AB52" s="135"/>
      <c r="AC52" s="135"/>
      <c r="AD52" s="135"/>
      <c r="AE52" s="135"/>
      <c r="AF52" s="135"/>
      <c r="AG52" s="135"/>
      <c r="AH52" s="135"/>
      <c r="AI52" s="217"/>
      <c r="AJ52" s="135"/>
      <c r="AK52" s="135"/>
      <c r="AL52" s="135"/>
      <c r="AM52" s="135"/>
      <c r="AN52" s="135"/>
      <c r="AO52" s="217"/>
      <c r="AP52" s="135"/>
    </row>
    <row r="53" spans="1:42" ht="183" customHeight="1" x14ac:dyDescent="0.2">
      <c r="A53" s="128"/>
      <c r="B53" s="129"/>
      <c r="C53" s="137" t="s">
        <v>72</v>
      </c>
      <c r="D53" s="129" t="s">
        <v>73</v>
      </c>
      <c r="E53" s="6" t="s">
        <v>74</v>
      </c>
      <c r="F53" s="6">
        <v>24</v>
      </c>
      <c r="G53" s="27" t="s">
        <v>75</v>
      </c>
      <c r="H53" s="3"/>
      <c r="I53" s="3"/>
      <c r="J53" s="29"/>
      <c r="K53" s="29" t="s">
        <v>403</v>
      </c>
      <c r="L53" s="29"/>
      <c r="M53" s="34"/>
      <c r="N53" s="34" t="e">
        <f>AVERAGE(K53)</f>
        <v>#DIV/0!</v>
      </c>
      <c r="O53" s="34" t="e">
        <f>((N53*100%)/5)</f>
        <v>#DIV/0!</v>
      </c>
      <c r="P53" s="34" t="e">
        <f t="shared" ref="P53:P54" si="23">IF(N53&gt;4.5,"SE CUMPLE PLENAMENTE",IF(N53&gt;3.7,"SE CUMPLE EN ALTO GRADO",IF(N53&gt;2.9,"SE CUMPLE ACEPTABLEMENTE",IF(N53&gt;1.9,"SE CUMPLE INSATISFACTORIAMENTE","NO SE CUMPLE"))))</f>
        <v>#DIV/0!</v>
      </c>
      <c r="Q53" s="34" t="e">
        <f t="shared" ref="Q53:Q55" si="24">IF(N53&gt;4.5,"A",IF(N53&gt;3.7,"B",IF(N53&gt;2.9,"C",IF(N53&gt;1.9,"D","E"))))</f>
        <v>#DIV/0!</v>
      </c>
      <c r="R53" s="36" t="e">
        <f>N53</f>
        <v>#DIV/0!</v>
      </c>
      <c r="S53" s="104" t="e">
        <f>AVERAGE(N53:N55)</f>
        <v>#DIV/0!</v>
      </c>
      <c r="T53" s="209" t="e">
        <f>S53/5</f>
        <v>#DIV/0!</v>
      </c>
      <c r="U53" s="131" t="e">
        <f>IF(S53&gt;4.5,"SE CUMPLE PLENAMENTE",IF(S53&gt;3.7,"SE CUMPLE EN ALTO GRADO",IF(S53&gt;2.9,"SE CUMPLE ACEPTABLEMENTE",IF(S53&gt;1.9,"SE CUMPLE INSATISFACTORIAMENTE","NO SE CUMPLE"))))</f>
        <v>#DIV/0!</v>
      </c>
      <c r="V53" s="131" t="e">
        <f>IF(S53&gt;4.5,"A",IF(S53&gt;3.7,"B",IF(S53&gt;2.9,"C",IF(S53&gt;1.9,"D","E"))))</f>
        <v>#DIV/0!</v>
      </c>
      <c r="W53" s="224">
        <f>+Ponderación_Características!J44</f>
        <v>0.14084507042253522</v>
      </c>
      <c r="X53" s="131" t="str">
        <f>+Ponderación_Características!K44</f>
        <v>Prueba característica 10</v>
      </c>
      <c r="Y53" s="131" t="e">
        <v>#DIV/0!</v>
      </c>
      <c r="Z53" s="216"/>
      <c r="AA53" s="131" t="e">
        <f>+S53</f>
        <v>#DIV/0!</v>
      </c>
      <c r="AB53" s="135"/>
      <c r="AC53" s="135"/>
      <c r="AD53" s="135"/>
      <c r="AE53" s="135"/>
      <c r="AF53" s="135"/>
      <c r="AG53" s="135"/>
      <c r="AH53" s="135"/>
      <c r="AI53" s="217"/>
      <c r="AJ53" s="135"/>
      <c r="AK53" s="135"/>
      <c r="AL53" s="135"/>
      <c r="AM53" s="135"/>
      <c r="AN53" s="135"/>
      <c r="AO53" s="217"/>
      <c r="AP53" s="135"/>
    </row>
    <row r="54" spans="1:42" ht="178.5" customHeight="1" x14ac:dyDescent="0.2">
      <c r="A54" s="128"/>
      <c r="B54" s="129"/>
      <c r="C54" s="138"/>
      <c r="D54" s="129"/>
      <c r="E54" s="6" t="s">
        <v>78</v>
      </c>
      <c r="F54" s="6">
        <v>25</v>
      </c>
      <c r="G54" s="27" t="s">
        <v>76</v>
      </c>
      <c r="H54" s="3"/>
      <c r="I54" s="3"/>
      <c r="J54" s="29"/>
      <c r="K54" s="29" t="s">
        <v>403</v>
      </c>
      <c r="L54" s="29"/>
      <c r="M54" s="34"/>
      <c r="N54" s="34" t="e">
        <f>AVERAGE(K54)</f>
        <v>#DIV/0!</v>
      </c>
      <c r="O54" s="34" t="e">
        <f>((N54*100%)/5)</f>
        <v>#DIV/0!</v>
      </c>
      <c r="P54" s="34" t="e">
        <f t="shared" si="23"/>
        <v>#DIV/0!</v>
      </c>
      <c r="Q54" s="34" t="e">
        <f t="shared" si="24"/>
        <v>#DIV/0!</v>
      </c>
      <c r="R54" s="36" t="e">
        <f t="shared" ref="R54:R55" si="25">N54</f>
        <v>#DIV/0!</v>
      </c>
      <c r="S54" s="105"/>
      <c r="T54" s="215"/>
      <c r="U54" s="135"/>
      <c r="V54" s="135"/>
      <c r="W54" s="227"/>
      <c r="X54" s="135"/>
      <c r="Y54" s="135"/>
      <c r="Z54" s="217"/>
      <c r="AA54" s="135"/>
      <c r="AB54" s="135"/>
      <c r="AC54" s="135"/>
      <c r="AD54" s="135"/>
      <c r="AE54" s="135"/>
      <c r="AF54" s="135"/>
      <c r="AG54" s="135"/>
      <c r="AH54" s="135"/>
      <c r="AI54" s="217"/>
      <c r="AJ54" s="135"/>
      <c r="AK54" s="135"/>
      <c r="AL54" s="135"/>
      <c r="AM54" s="135"/>
      <c r="AN54" s="135"/>
      <c r="AO54" s="217"/>
      <c r="AP54" s="135"/>
    </row>
    <row r="55" spans="1:42" ht="128.25" customHeight="1" x14ac:dyDescent="0.2">
      <c r="A55" s="128"/>
      <c r="B55" s="129"/>
      <c r="C55" s="139"/>
      <c r="D55" s="129"/>
      <c r="E55" s="6" t="s">
        <v>79</v>
      </c>
      <c r="F55" s="6">
        <v>26</v>
      </c>
      <c r="G55" s="5" t="s">
        <v>77</v>
      </c>
      <c r="H55" s="3"/>
      <c r="I55" s="3"/>
      <c r="J55" s="29" t="s">
        <v>403</v>
      </c>
      <c r="K55" s="29"/>
      <c r="L55" s="29" t="s">
        <v>403</v>
      </c>
      <c r="M55" s="34"/>
      <c r="N55" s="34" t="e">
        <f>AVERAGE(J55:L55)</f>
        <v>#DIV/0!</v>
      </c>
      <c r="O55" s="34" t="e">
        <f>((N55*100%)/5)</f>
        <v>#DIV/0!</v>
      </c>
      <c r="P55" s="34" t="e">
        <f>IF(N55&gt;4.5,"SE CUMPLE PLENAMENTE",IF(N55&gt;3.7,"SE CUMPLE EN ALTO GRADO",IF(N55&gt;2.9,"SE CUMPLE ACEPTABLEMENTE",IF(N55&gt;1.9,"SE CUMPLE INSATISFACTORIAMENTE","NO SE CUMPLE"))))</f>
        <v>#DIV/0!</v>
      </c>
      <c r="Q55" s="34" t="e">
        <f t="shared" si="24"/>
        <v>#DIV/0!</v>
      </c>
      <c r="R55" s="36" t="e">
        <f t="shared" si="25"/>
        <v>#DIV/0!</v>
      </c>
      <c r="S55" s="106"/>
      <c r="T55" s="210"/>
      <c r="U55" s="136"/>
      <c r="V55" s="136"/>
      <c r="W55" s="225"/>
      <c r="X55" s="136"/>
      <c r="Y55" s="136"/>
      <c r="Z55" s="218"/>
      <c r="AA55" s="136"/>
      <c r="AB55" s="135"/>
      <c r="AC55" s="135"/>
      <c r="AD55" s="135"/>
      <c r="AE55" s="135"/>
      <c r="AF55" s="135"/>
      <c r="AG55" s="135"/>
      <c r="AH55" s="135"/>
      <c r="AI55" s="217"/>
      <c r="AJ55" s="135"/>
      <c r="AK55" s="135"/>
      <c r="AL55" s="135"/>
      <c r="AM55" s="135"/>
      <c r="AN55" s="135"/>
      <c r="AO55" s="217"/>
      <c r="AP55" s="135"/>
    </row>
    <row r="56" spans="1:42" ht="14.25" x14ac:dyDescent="0.2">
      <c r="A56" s="128"/>
      <c r="B56" s="129"/>
      <c r="C56" s="14"/>
      <c r="D56" s="12"/>
      <c r="E56" s="12"/>
      <c r="F56" s="12"/>
      <c r="G56" s="16">
        <f>COUNTA(G53:G55)</f>
        <v>3</v>
      </c>
      <c r="H56" s="12"/>
      <c r="I56" s="12"/>
      <c r="J56" s="31"/>
      <c r="K56" s="31"/>
      <c r="L56" s="31"/>
      <c r="M56" s="35"/>
      <c r="N56" s="35"/>
      <c r="O56" s="35"/>
      <c r="P56" s="35"/>
      <c r="Q56" s="35"/>
      <c r="R56" s="35"/>
      <c r="S56" s="35"/>
      <c r="T56" s="214"/>
      <c r="U56" s="208"/>
      <c r="V56" s="208"/>
      <c r="W56" s="226"/>
      <c r="X56" s="208"/>
      <c r="Y56" s="208"/>
      <c r="Z56" s="208"/>
      <c r="AA56" s="223"/>
      <c r="AB56" s="135"/>
      <c r="AC56" s="135"/>
      <c r="AD56" s="135"/>
      <c r="AE56" s="135"/>
      <c r="AF56" s="135"/>
      <c r="AG56" s="135"/>
      <c r="AH56" s="135"/>
      <c r="AI56" s="217"/>
      <c r="AJ56" s="135"/>
      <c r="AK56" s="135"/>
      <c r="AL56" s="135"/>
      <c r="AM56" s="135"/>
      <c r="AN56" s="135"/>
      <c r="AO56" s="217"/>
      <c r="AP56" s="135"/>
    </row>
    <row r="57" spans="1:42" ht="126" customHeight="1" x14ac:dyDescent="0.2">
      <c r="A57" s="128"/>
      <c r="B57" s="129"/>
      <c r="C57" s="133" t="s">
        <v>81</v>
      </c>
      <c r="D57" s="129" t="s">
        <v>82</v>
      </c>
      <c r="E57" s="6" t="s">
        <v>83</v>
      </c>
      <c r="F57" s="6">
        <v>27</v>
      </c>
      <c r="G57" s="5" t="s">
        <v>84</v>
      </c>
      <c r="H57" s="3"/>
      <c r="I57" s="3"/>
      <c r="J57" s="29" t="s">
        <v>403</v>
      </c>
      <c r="K57" s="29"/>
      <c r="L57" s="29" t="s">
        <v>403</v>
      </c>
      <c r="M57" s="34"/>
      <c r="N57" s="34" t="e">
        <f>AVERAGE(J57:L57)</f>
        <v>#DIV/0!</v>
      </c>
      <c r="O57" s="34" t="e">
        <f>((N57*100%)/5)</f>
        <v>#DIV/0!</v>
      </c>
      <c r="P57" s="34" t="e">
        <f>IF(N57&gt;4.5,"SE CUMPLE PLENAMENTE",IF(N57&gt;3.7,"SE CUMPLE EN ALTO GRADO",IF(N57&gt;2.9,"SE CUMPLE ACEPTABLEMENTE",IF(N57&gt;1.9,"SE CUMPLE INSATISFACTORIAMENTE","NO SE CUMPLE"))))</f>
        <v>#DIV/0!</v>
      </c>
      <c r="Q57" s="34" t="e">
        <f t="shared" ref="Q57:Q59" si="26">IF(N57&gt;4.5,"A",IF(N57&gt;3.7,"B",IF(N57&gt;2.9,"C",IF(N57&gt;1.9,"D","E"))))</f>
        <v>#DIV/0!</v>
      </c>
      <c r="R57" s="36" t="e">
        <f t="shared" ref="R57:R59" si="27">N57</f>
        <v>#DIV/0!</v>
      </c>
      <c r="S57" s="104" t="e">
        <f>AVERAGE(N57:N59)</f>
        <v>#DIV/0!</v>
      </c>
      <c r="T57" s="209" t="e">
        <f>S57/5</f>
        <v>#DIV/0!</v>
      </c>
      <c r="U57" s="131" t="e">
        <f>IF(S57&gt;4.5,"SE CUMPLE PLENAMENTE",IF(S57&gt;3.7,"SE CUMPLE EN ALTO GRADO",IF(S57&gt;2.9,"SE CUMPLE ACEPTABLEMENTE",IF(S57&gt;1.9,"SE CUMPLE INSATISFACTORIAMENTE","NO SE CUMPLE"))))</f>
        <v>#DIV/0!</v>
      </c>
      <c r="V57" s="131" t="e">
        <f>IF(S57&gt;4.5,"A",IF(S57&gt;3.7,"B",IF(S57&gt;2.9,"C",IF(S57&gt;1.9,"D","E"))))</f>
        <v>#DIV/0!</v>
      </c>
      <c r="W57" s="224">
        <f>+Ponderación_Características!J45</f>
        <v>0.21126760563380281</v>
      </c>
      <c r="X57" s="131" t="str">
        <f>+Ponderación_Características!K45</f>
        <v>Prueba característica 11</v>
      </c>
      <c r="Y57" s="131" t="e">
        <v>#DIV/0!</v>
      </c>
      <c r="Z57" s="216"/>
      <c r="AA57" s="131" t="e">
        <f>+S57</f>
        <v>#DIV/0!</v>
      </c>
      <c r="AB57" s="135"/>
      <c r="AC57" s="135"/>
      <c r="AD57" s="135"/>
      <c r="AE57" s="135"/>
      <c r="AF57" s="135"/>
      <c r="AG57" s="135"/>
      <c r="AH57" s="135"/>
      <c r="AI57" s="217"/>
      <c r="AJ57" s="135"/>
      <c r="AK57" s="135"/>
      <c r="AL57" s="135"/>
      <c r="AM57" s="135"/>
      <c r="AN57" s="135"/>
      <c r="AO57" s="217"/>
      <c r="AP57" s="135"/>
    </row>
    <row r="58" spans="1:42" ht="36.75" customHeight="1" x14ac:dyDescent="0.2">
      <c r="A58" s="128"/>
      <c r="B58" s="129"/>
      <c r="C58" s="133"/>
      <c r="D58" s="129"/>
      <c r="E58" s="6" t="s">
        <v>87</v>
      </c>
      <c r="F58" s="6">
        <v>28</v>
      </c>
      <c r="G58" s="5" t="s">
        <v>85</v>
      </c>
      <c r="H58" s="3"/>
      <c r="I58" s="3"/>
      <c r="J58" s="29" t="s">
        <v>403</v>
      </c>
      <c r="K58" s="29"/>
      <c r="L58" s="29" t="s">
        <v>403</v>
      </c>
      <c r="M58" s="34"/>
      <c r="N58" s="34" t="e">
        <f>AVERAGE(J58:L58)</f>
        <v>#DIV/0!</v>
      </c>
      <c r="O58" s="34" t="e">
        <f>((N58*100%)/5)</f>
        <v>#DIV/0!</v>
      </c>
      <c r="P58" s="34" t="e">
        <f>IF(N58&gt;4.5,"SE CUMPLE PLENAMENTE",IF(N58&gt;3.7,"SE CUMPLE EN ALTO GRADO",IF(N58&gt;2.9,"SE CUMPLE ACEPTABLEMENTE",IF(N58&gt;1.9,"SE CUMPLE INSATISFACTORIAMENTE","NO SE CUMPLE"))))</f>
        <v>#DIV/0!</v>
      </c>
      <c r="Q58" s="34" t="e">
        <f t="shared" si="26"/>
        <v>#DIV/0!</v>
      </c>
      <c r="R58" s="36" t="e">
        <f t="shared" si="27"/>
        <v>#DIV/0!</v>
      </c>
      <c r="S58" s="105"/>
      <c r="T58" s="215"/>
      <c r="U58" s="135"/>
      <c r="V58" s="135"/>
      <c r="W58" s="227"/>
      <c r="X58" s="135"/>
      <c r="Y58" s="135"/>
      <c r="Z58" s="217"/>
      <c r="AA58" s="135"/>
      <c r="AB58" s="135"/>
      <c r="AC58" s="135"/>
      <c r="AD58" s="135"/>
      <c r="AE58" s="135"/>
      <c r="AF58" s="135"/>
      <c r="AG58" s="135"/>
      <c r="AH58" s="135"/>
      <c r="AI58" s="217"/>
      <c r="AJ58" s="135"/>
      <c r="AK58" s="135"/>
      <c r="AL58" s="135"/>
      <c r="AM58" s="135"/>
      <c r="AN58" s="135"/>
      <c r="AO58" s="217"/>
      <c r="AP58" s="135"/>
    </row>
    <row r="59" spans="1:42" ht="148.5" customHeight="1" x14ac:dyDescent="0.2">
      <c r="A59" s="128"/>
      <c r="B59" s="129"/>
      <c r="C59" s="133"/>
      <c r="D59" s="129"/>
      <c r="E59" s="6" t="s">
        <v>88</v>
      </c>
      <c r="F59" s="6">
        <v>29</v>
      </c>
      <c r="G59" s="27" t="s">
        <v>86</v>
      </c>
      <c r="H59" s="3"/>
      <c r="I59" s="3"/>
      <c r="J59" s="29"/>
      <c r="K59" s="29" t="s">
        <v>403</v>
      </c>
      <c r="L59" s="29"/>
      <c r="M59" s="34"/>
      <c r="N59" s="34" t="e">
        <f>AVERAGE(K59)</f>
        <v>#DIV/0!</v>
      </c>
      <c r="O59" s="34" t="e">
        <f>((N59*100%)/5)</f>
        <v>#DIV/0!</v>
      </c>
      <c r="P59" s="34" t="e">
        <f>IF(N59&gt;4.5,"SE CUMPLE PLENAMENTE",IF(N59&gt;3.7,"SE CUMPLE EN ALTO GRADO",IF(N59&gt;2.9,"SE CUMPLE ACEPTABLEMENTE",IF(N59&gt;1.9,"SE CUMPLE INSATISFACTORIAMENTE","NO SE CUMPLE"))))</f>
        <v>#DIV/0!</v>
      </c>
      <c r="Q59" s="34" t="e">
        <f t="shared" si="26"/>
        <v>#DIV/0!</v>
      </c>
      <c r="R59" s="36" t="e">
        <f t="shared" si="27"/>
        <v>#DIV/0!</v>
      </c>
      <c r="S59" s="106"/>
      <c r="T59" s="210"/>
      <c r="U59" s="136"/>
      <c r="V59" s="136"/>
      <c r="W59" s="225"/>
      <c r="X59" s="136"/>
      <c r="Y59" s="136"/>
      <c r="Z59" s="218"/>
      <c r="AA59" s="136"/>
      <c r="AB59" s="135"/>
      <c r="AC59" s="135"/>
      <c r="AD59" s="135"/>
      <c r="AE59" s="135"/>
      <c r="AF59" s="135"/>
      <c r="AG59" s="135"/>
      <c r="AH59" s="135"/>
      <c r="AI59" s="217"/>
      <c r="AJ59" s="135"/>
      <c r="AK59" s="135"/>
      <c r="AL59" s="135"/>
      <c r="AM59" s="135"/>
      <c r="AN59" s="135"/>
      <c r="AO59" s="217"/>
      <c r="AP59" s="135"/>
    </row>
    <row r="60" spans="1:42" ht="14.25" x14ac:dyDescent="0.2">
      <c r="A60" s="128"/>
      <c r="B60" s="129"/>
      <c r="C60" s="14"/>
      <c r="D60" s="12"/>
      <c r="E60" s="12"/>
      <c r="F60" s="12"/>
      <c r="G60" s="16">
        <f>COUNTA(G57:G59)</f>
        <v>3</v>
      </c>
      <c r="H60" s="12"/>
      <c r="I60" s="12"/>
      <c r="J60" s="31"/>
      <c r="K60" s="31"/>
      <c r="L60" s="31"/>
      <c r="M60" s="35"/>
      <c r="N60" s="35"/>
      <c r="O60" s="35"/>
      <c r="P60" s="35"/>
      <c r="Q60" s="35"/>
      <c r="R60" s="35"/>
      <c r="S60" s="35"/>
      <c r="T60" s="214"/>
      <c r="U60" s="208"/>
      <c r="V60" s="208"/>
      <c r="W60" s="226"/>
      <c r="X60" s="208"/>
      <c r="Y60" s="208"/>
      <c r="Z60" s="208"/>
      <c r="AA60" s="223"/>
      <c r="AB60" s="135"/>
      <c r="AC60" s="135"/>
      <c r="AD60" s="135"/>
      <c r="AE60" s="135"/>
      <c r="AF60" s="135"/>
      <c r="AG60" s="135"/>
      <c r="AH60" s="135"/>
      <c r="AI60" s="217"/>
      <c r="AJ60" s="135"/>
      <c r="AK60" s="135"/>
      <c r="AL60" s="135"/>
      <c r="AM60" s="135"/>
      <c r="AN60" s="135"/>
      <c r="AO60" s="217"/>
      <c r="AP60" s="135"/>
    </row>
    <row r="61" spans="1:42" ht="129" customHeight="1" x14ac:dyDescent="0.2">
      <c r="A61" s="128"/>
      <c r="B61" s="129"/>
      <c r="C61" s="133" t="s">
        <v>90</v>
      </c>
      <c r="D61" s="129" t="s">
        <v>89</v>
      </c>
      <c r="E61" s="6" t="s">
        <v>91</v>
      </c>
      <c r="F61" s="6">
        <v>30</v>
      </c>
      <c r="G61" s="5" t="s">
        <v>402</v>
      </c>
      <c r="H61" s="3"/>
      <c r="I61" s="3"/>
      <c r="J61" s="29" t="s">
        <v>403</v>
      </c>
      <c r="K61" s="29"/>
      <c r="L61" s="29" t="s">
        <v>403</v>
      </c>
      <c r="M61" s="34"/>
      <c r="N61" s="34" t="e">
        <f>AVERAGE(J61:L61)</f>
        <v>#DIV/0!</v>
      </c>
      <c r="O61" s="34" t="e">
        <f>((N61*100%)/5)</f>
        <v>#DIV/0!</v>
      </c>
      <c r="P61" s="34" t="e">
        <f>IF(N61&gt;4.5,"SE CUMPLE PLENAMENTE",IF(N61&gt;3.7,"SE CUMPLE EN ALTO GRADO",IF(N61&gt;2.9,"SE CUMPLE ACEPTABLEMENTE",IF(N61&gt;1.9,"SE CUMPLE INSATISFACTORIAMENTE","NO SE CUMPLE"))))</f>
        <v>#DIV/0!</v>
      </c>
      <c r="Q61" s="34" t="e">
        <f t="shared" ref="Q61:Q63" si="28">IF(N61&gt;4.5,"A",IF(N61&gt;3.7,"B",IF(N61&gt;2.9,"C",IF(N61&gt;1.9,"D","E"))))</f>
        <v>#DIV/0!</v>
      </c>
      <c r="R61" s="36" t="e">
        <f>N61</f>
        <v>#DIV/0!</v>
      </c>
      <c r="S61" s="104" t="e">
        <f>AVERAGE(N61:N63)</f>
        <v>#DIV/0!</v>
      </c>
      <c r="T61" s="209" t="e">
        <f>S61/5</f>
        <v>#DIV/0!</v>
      </c>
      <c r="U61" s="131" t="e">
        <f>IF(S61&gt;4.5,"SE CUMPLE PLENAMENTE",IF(S61&gt;3.7,"SE CUMPLE EN ALTO GRADO",IF(S61&gt;2.9,"SE CUMPLE ACEPTABLEMENTE",IF(S61&gt;1.9,"SE CUMPLE INSATISFACTORIAMENTE","NO SE CUMPLE"))))</f>
        <v>#DIV/0!</v>
      </c>
      <c r="V61" s="131" t="e">
        <f>IF(S61&gt;4.5,"A",IF(S61&gt;3.7,"B",IF(S61&gt;2.9,"C",IF(S61&gt;1.9,"D","E"))))</f>
        <v>#DIV/0!</v>
      </c>
      <c r="W61" s="224">
        <f>+Ponderación_Características!J46</f>
        <v>0.28169014084507044</v>
      </c>
      <c r="X61" s="131" t="str">
        <f>+Ponderación_Características!K46</f>
        <v>Prueba característica 12</v>
      </c>
      <c r="Y61" s="131" t="e">
        <v>#DIV/0!</v>
      </c>
      <c r="Z61" s="216"/>
      <c r="AA61" s="131" t="e">
        <f>+S61</f>
        <v>#DIV/0!</v>
      </c>
      <c r="AB61" s="135"/>
      <c r="AC61" s="135"/>
      <c r="AD61" s="135"/>
      <c r="AE61" s="135"/>
      <c r="AF61" s="135"/>
      <c r="AG61" s="135"/>
      <c r="AH61" s="135"/>
      <c r="AI61" s="217"/>
      <c r="AJ61" s="135"/>
      <c r="AK61" s="135"/>
      <c r="AL61" s="135"/>
      <c r="AM61" s="135"/>
      <c r="AN61" s="135"/>
      <c r="AO61" s="217"/>
      <c r="AP61" s="135"/>
    </row>
    <row r="62" spans="1:42" ht="109.5" customHeight="1" x14ac:dyDescent="0.2">
      <c r="A62" s="128"/>
      <c r="B62" s="129"/>
      <c r="C62" s="133"/>
      <c r="D62" s="129"/>
      <c r="E62" s="6" t="s">
        <v>94</v>
      </c>
      <c r="F62" s="6">
        <v>31</v>
      </c>
      <c r="G62" s="5" t="s">
        <v>92</v>
      </c>
      <c r="H62" s="3"/>
      <c r="I62" s="3"/>
      <c r="J62" s="29" t="s">
        <v>403</v>
      </c>
      <c r="K62" s="29"/>
      <c r="L62" s="29"/>
      <c r="M62" s="34"/>
      <c r="N62" s="34" t="e">
        <f>AVERAGE(J62)</f>
        <v>#DIV/0!</v>
      </c>
      <c r="O62" s="34" t="e">
        <f>((N62*100%)/5)</f>
        <v>#DIV/0!</v>
      </c>
      <c r="P62" s="34" t="e">
        <f>IF(N62&gt;4.5,"SE CUMPLE PLENAMENTE",IF(N62&gt;3.7,"SE CUMPLE EN ALTO GRADO",IF(N62&gt;2.9,"SE CUMPLE ACEPTABLEMENTE",IF(N62&gt;1.9,"SE CUMPLE INSATISFACTORIAMENTE","NO SE CUMPLE"))))</f>
        <v>#DIV/0!</v>
      </c>
      <c r="Q62" s="34" t="e">
        <f t="shared" si="28"/>
        <v>#DIV/0!</v>
      </c>
      <c r="R62" s="36" t="e">
        <f t="shared" ref="R62:R63" si="29">N62</f>
        <v>#DIV/0!</v>
      </c>
      <c r="S62" s="105"/>
      <c r="T62" s="215"/>
      <c r="U62" s="135"/>
      <c r="V62" s="135"/>
      <c r="W62" s="227"/>
      <c r="X62" s="135"/>
      <c r="Y62" s="135"/>
      <c r="Z62" s="217"/>
      <c r="AA62" s="135"/>
      <c r="AB62" s="135"/>
      <c r="AC62" s="135"/>
      <c r="AD62" s="135"/>
      <c r="AE62" s="135"/>
      <c r="AF62" s="135"/>
      <c r="AG62" s="135"/>
      <c r="AH62" s="135"/>
      <c r="AI62" s="217"/>
      <c r="AJ62" s="135"/>
      <c r="AK62" s="135"/>
      <c r="AL62" s="135"/>
      <c r="AM62" s="135"/>
      <c r="AN62" s="135"/>
      <c r="AO62" s="217"/>
      <c r="AP62" s="135"/>
    </row>
    <row r="63" spans="1:42" ht="137.25" customHeight="1" x14ac:dyDescent="0.2">
      <c r="A63" s="128"/>
      <c r="B63" s="129"/>
      <c r="C63" s="133"/>
      <c r="D63" s="129"/>
      <c r="E63" s="6" t="s">
        <v>95</v>
      </c>
      <c r="F63" s="6">
        <v>32</v>
      </c>
      <c r="G63" s="27" t="s">
        <v>93</v>
      </c>
      <c r="H63" s="3"/>
      <c r="I63" s="3"/>
      <c r="J63" s="29"/>
      <c r="K63" s="29" t="s">
        <v>403</v>
      </c>
      <c r="L63" s="29"/>
      <c r="M63" s="34"/>
      <c r="N63" s="34" t="e">
        <f>AVERAGE(K63)</f>
        <v>#DIV/0!</v>
      </c>
      <c r="O63" s="34" t="e">
        <f>((N63*100%)/5)</f>
        <v>#DIV/0!</v>
      </c>
      <c r="P63" s="34" t="e">
        <f>IF(N63&gt;4.5,"SE CUMPLE PLENAMENTE",IF(N63&gt;3.7,"SE CUMPLE EN ALTO GRADO",IF(N63&gt;2.9,"SE CUMPLE ACEPTABLEMENTE",IF(N63&gt;1.9,"SE CUMPLE INSATISFACTORIAMENTE","NO SE CUMPLE"))))</f>
        <v>#DIV/0!</v>
      </c>
      <c r="Q63" s="34" t="e">
        <f t="shared" si="28"/>
        <v>#DIV/0!</v>
      </c>
      <c r="R63" s="36" t="e">
        <f t="shared" si="29"/>
        <v>#DIV/0!</v>
      </c>
      <c r="S63" s="106"/>
      <c r="T63" s="210"/>
      <c r="U63" s="136"/>
      <c r="V63" s="136"/>
      <c r="W63" s="225"/>
      <c r="X63" s="136"/>
      <c r="Y63" s="136"/>
      <c r="Z63" s="218"/>
      <c r="AA63" s="136"/>
      <c r="AB63" s="135"/>
      <c r="AC63" s="135"/>
      <c r="AD63" s="135"/>
      <c r="AE63" s="135"/>
      <c r="AF63" s="135"/>
      <c r="AG63" s="135"/>
      <c r="AH63" s="135"/>
      <c r="AI63" s="217"/>
      <c r="AJ63" s="135"/>
      <c r="AK63" s="135"/>
      <c r="AL63" s="135"/>
      <c r="AM63" s="135"/>
      <c r="AN63" s="135"/>
      <c r="AO63" s="217"/>
      <c r="AP63" s="135"/>
    </row>
    <row r="64" spans="1:42" ht="14.25" x14ac:dyDescent="0.2">
      <c r="A64" s="7"/>
      <c r="B64" s="7"/>
      <c r="C64" s="7"/>
      <c r="D64" s="7"/>
      <c r="E64" s="7"/>
      <c r="F64" s="7"/>
      <c r="G64" s="15">
        <f>COUNTA(G61:G63)</f>
        <v>3</v>
      </c>
      <c r="H64" s="7"/>
      <c r="I64" s="7"/>
      <c r="J64" s="31"/>
      <c r="K64" s="31"/>
      <c r="L64" s="31"/>
      <c r="M64" s="35"/>
      <c r="N64" s="35"/>
      <c r="O64" s="35"/>
      <c r="P64" s="35"/>
      <c r="Q64" s="35"/>
      <c r="R64" s="35"/>
      <c r="S64" s="35"/>
      <c r="T64" s="214"/>
      <c r="U64" s="208"/>
      <c r="V64" s="208"/>
      <c r="W64" s="226"/>
      <c r="X64" s="208"/>
      <c r="Y64" s="208"/>
      <c r="Z64" s="208"/>
      <c r="AA64" s="223"/>
      <c r="AB64" s="136"/>
      <c r="AC64" s="136"/>
      <c r="AD64" s="136"/>
      <c r="AE64" s="136"/>
      <c r="AF64" s="136"/>
      <c r="AG64" s="136"/>
      <c r="AH64" s="136"/>
      <c r="AI64" s="218"/>
      <c r="AJ64" s="136"/>
      <c r="AK64" s="135"/>
      <c r="AL64" s="135"/>
      <c r="AM64" s="135"/>
      <c r="AN64" s="135"/>
      <c r="AO64" s="217"/>
      <c r="AP64" s="135"/>
    </row>
    <row r="65" spans="1:42" ht="14.25" x14ac:dyDescent="0.2">
      <c r="A65" s="7"/>
      <c r="B65" s="7"/>
      <c r="C65" s="7"/>
      <c r="D65" s="7"/>
      <c r="E65" s="7"/>
      <c r="F65" s="7"/>
      <c r="G65" s="15">
        <f>SUM(G45+G49+G52+G56+G60+G64)</f>
        <v>17</v>
      </c>
      <c r="H65" s="7"/>
      <c r="I65" s="7"/>
      <c r="J65" s="31"/>
      <c r="K65" s="31"/>
      <c r="L65" s="31"/>
      <c r="M65" s="35"/>
      <c r="N65" s="35"/>
      <c r="O65" s="35"/>
      <c r="P65" s="35"/>
      <c r="Q65" s="35"/>
      <c r="R65" s="35"/>
      <c r="S65" s="35"/>
      <c r="T65" s="214"/>
      <c r="U65" s="208"/>
      <c r="V65" s="208"/>
      <c r="W65" s="226"/>
      <c r="X65" s="208"/>
      <c r="Y65" s="208"/>
      <c r="Z65" s="208"/>
      <c r="AA65" s="223"/>
      <c r="AB65" s="223"/>
      <c r="AC65" s="223"/>
      <c r="AD65" s="223"/>
      <c r="AE65" s="223"/>
      <c r="AF65" s="223"/>
      <c r="AG65" s="223"/>
      <c r="AH65" s="223"/>
      <c r="AI65" s="223"/>
      <c r="AJ65" s="223"/>
      <c r="AK65" s="135"/>
      <c r="AL65" s="135"/>
      <c r="AM65" s="135"/>
      <c r="AN65" s="135"/>
      <c r="AO65" s="217"/>
      <c r="AP65" s="135"/>
    </row>
    <row r="66" spans="1:42" ht="140.25" customHeight="1" x14ac:dyDescent="0.2">
      <c r="A66" s="128" t="s">
        <v>121</v>
      </c>
      <c r="B66" s="131" t="s">
        <v>96</v>
      </c>
      <c r="C66" s="130" t="s">
        <v>97</v>
      </c>
      <c r="D66" s="129" t="s">
        <v>98</v>
      </c>
      <c r="E66" s="6" t="s">
        <v>99</v>
      </c>
      <c r="F66" s="6">
        <v>33</v>
      </c>
      <c r="G66" s="27" t="s">
        <v>100</v>
      </c>
      <c r="H66" s="3"/>
      <c r="I66" s="3"/>
      <c r="J66" s="29"/>
      <c r="K66" s="29" t="s">
        <v>403</v>
      </c>
      <c r="L66" s="29"/>
      <c r="M66" s="34"/>
      <c r="N66" s="34" t="e">
        <f>AVERAGE(K66)</f>
        <v>#DIV/0!</v>
      </c>
      <c r="O66" s="34" t="e">
        <f>((N66*100%)/5)</f>
        <v>#DIV/0!</v>
      </c>
      <c r="P66" s="34" t="e">
        <f t="shared" ref="P66:P67" si="30">IF(N66&gt;4.5,"SE CUMPLE PLENAMENTE",IF(N66&gt;3.7,"SE CUMPLE EN ALTO GRADO",IF(N66&gt;2.9,"SE CUMPLE ACEPTABLEMENTE",IF(N66&gt;1.9,"SE CUMPLE INSATISFACTORIAMENTE","NO SE CUMPLE"))))</f>
        <v>#DIV/0!</v>
      </c>
      <c r="Q66" s="34" t="e">
        <f t="shared" ref="Q66:Q67" si="31">IF(N66&gt;4.5,"A",IF(N66&gt;3.7,"B",IF(N66&gt;2.9,"C",IF(N66&gt;1.9,"D","E"))))</f>
        <v>#DIV/0!</v>
      </c>
      <c r="R66" s="36" t="e">
        <f>N66</f>
        <v>#DIV/0!</v>
      </c>
      <c r="S66" s="104" t="e">
        <f>AVERAGE(N66:N67)</f>
        <v>#DIV/0!</v>
      </c>
      <c r="T66" s="209" t="e">
        <f>S66/5</f>
        <v>#DIV/0!</v>
      </c>
      <c r="U66" s="131" t="e">
        <f>IF(S66&gt;4.5,"SE CUMPLE PLENAMENTE",IF(S66&gt;3.7,"SE CUMPLE EN ALTO GRADO",IF(S66&gt;2.9,"SE CUMPLE ACEPTABLEMENTE",IF(S66&gt;1.9,"SE CUMPLE INSATISFACTORIAMENTE","NO SE CUMPLE"))))</f>
        <v>#DIV/0!</v>
      </c>
      <c r="V66" s="131" t="e">
        <f>IF(S66&gt;4.5,"A",IF(S66&gt;3.7,"B",IF(S66&gt;2.9,"C",IF(S66&gt;1.9,"D","E"))))</f>
        <v>#DIV/0!</v>
      </c>
      <c r="W66" s="224">
        <f>+Ponderación_Características!J56</f>
        <v>0.55555555555555558</v>
      </c>
      <c r="X66" s="131" t="str">
        <f>+Ponderación_Características!K56</f>
        <v>Prueba característica 13</v>
      </c>
      <c r="Y66" s="224" t="e">
        <f>+T66*W66</f>
        <v>#DIV/0!</v>
      </c>
      <c r="Z66" s="216"/>
      <c r="AA66" s="131" t="e">
        <f>+S66</f>
        <v>#DIV/0!</v>
      </c>
      <c r="AB66" s="231" t="e">
        <f>AVERAGE(S66,S69,S72,S75,S79,S82,S86,S89)</f>
        <v>#DIV/0!</v>
      </c>
      <c r="AC66" s="231" t="e">
        <f>AB66/5</f>
        <v>#DIV/0!</v>
      </c>
      <c r="AD66" s="231" t="e">
        <f>IF(AB66&gt;4.5,"SE CUMPLE PLENAMENTE",IF(AB66&gt;3.7,"SE CUMPLE EN ALTO GRADO",IF(AB66&gt;2.9,"SE CUMPLE ACEPTABLEMENTE",IF(AB66&gt;1.9,"SE CUMPLE INSATISFACTORIAMENTE","NO SE CUMPLE"))))</f>
        <v>#DIV/0!</v>
      </c>
      <c r="AE66" s="231"/>
      <c r="AF66" s="234">
        <f>+Ponderación_Factores!J20</f>
        <v>6.5789473684210523E-2</v>
      </c>
      <c r="AG66" s="231" t="str">
        <f>+Ponderación_Factores!K20</f>
        <v>Prueba factor 4</v>
      </c>
      <c r="AH66" s="231"/>
      <c r="AI66" s="235"/>
      <c r="AJ66" s="231"/>
      <c r="AK66" s="135"/>
      <c r="AL66" s="135"/>
      <c r="AM66" s="135"/>
      <c r="AN66" s="135"/>
      <c r="AO66" s="217"/>
      <c r="AP66" s="135"/>
    </row>
    <row r="67" spans="1:42" ht="109.5" customHeight="1" x14ac:dyDescent="0.2">
      <c r="A67" s="128"/>
      <c r="B67" s="135"/>
      <c r="C67" s="130"/>
      <c r="D67" s="129"/>
      <c r="E67" s="6" t="s">
        <v>102</v>
      </c>
      <c r="F67" s="6">
        <v>34</v>
      </c>
      <c r="G67" s="5" t="s">
        <v>101</v>
      </c>
      <c r="H67" s="3"/>
      <c r="I67" s="3"/>
      <c r="J67" s="29" t="s">
        <v>403</v>
      </c>
      <c r="K67" s="29"/>
      <c r="L67" s="29" t="s">
        <v>403</v>
      </c>
      <c r="M67" s="34"/>
      <c r="N67" s="34" t="e">
        <f>AVERAGE(J67:L67)</f>
        <v>#DIV/0!</v>
      </c>
      <c r="O67" s="34" t="e">
        <f>((N67*100%)/5)</f>
        <v>#DIV/0!</v>
      </c>
      <c r="P67" s="34" t="e">
        <f t="shared" si="30"/>
        <v>#DIV/0!</v>
      </c>
      <c r="Q67" s="34" t="e">
        <f t="shared" si="31"/>
        <v>#DIV/0!</v>
      </c>
      <c r="R67" s="36" t="e">
        <f>N67</f>
        <v>#DIV/0!</v>
      </c>
      <c r="S67" s="106"/>
      <c r="T67" s="210"/>
      <c r="U67" s="136"/>
      <c r="V67" s="136"/>
      <c r="W67" s="225"/>
      <c r="X67" s="136"/>
      <c r="Y67" s="225"/>
      <c r="Z67" s="218"/>
      <c r="AA67" s="136"/>
      <c r="AB67" s="232"/>
      <c r="AC67" s="232"/>
      <c r="AD67" s="232"/>
      <c r="AE67" s="232"/>
      <c r="AF67" s="232"/>
      <c r="AG67" s="232"/>
      <c r="AH67" s="232"/>
      <c r="AI67" s="236"/>
      <c r="AJ67" s="232"/>
      <c r="AK67" s="135"/>
      <c r="AL67" s="135"/>
      <c r="AM67" s="135"/>
      <c r="AN67" s="135"/>
      <c r="AO67" s="217"/>
      <c r="AP67" s="135"/>
    </row>
    <row r="68" spans="1:42" ht="14.25" x14ac:dyDescent="0.2">
      <c r="A68" s="128"/>
      <c r="B68" s="135"/>
      <c r="C68" s="4"/>
      <c r="D68" s="4"/>
      <c r="E68" s="4"/>
      <c r="F68" s="4"/>
      <c r="G68" s="15">
        <f>COUNTA(G66:G67)</f>
        <v>2</v>
      </c>
      <c r="H68" s="4"/>
      <c r="I68" s="4"/>
      <c r="J68" s="31"/>
      <c r="K68" s="31"/>
      <c r="L68" s="31"/>
      <c r="M68" s="35"/>
      <c r="N68" s="35"/>
      <c r="O68" s="35"/>
      <c r="P68" s="35"/>
      <c r="Q68" s="35"/>
      <c r="R68" s="35"/>
      <c r="S68" s="35"/>
      <c r="T68" s="214"/>
      <c r="U68" s="208"/>
      <c r="V68" s="208"/>
      <c r="W68" s="226"/>
      <c r="X68" s="208"/>
      <c r="Y68" s="208"/>
      <c r="Z68" s="208"/>
      <c r="AA68" s="223"/>
      <c r="AB68" s="232"/>
      <c r="AC68" s="232"/>
      <c r="AD68" s="232"/>
      <c r="AE68" s="232"/>
      <c r="AF68" s="232"/>
      <c r="AG68" s="232"/>
      <c r="AH68" s="232"/>
      <c r="AI68" s="236"/>
      <c r="AJ68" s="232"/>
      <c r="AK68" s="135"/>
      <c r="AL68" s="135"/>
      <c r="AM68" s="135"/>
      <c r="AN68" s="135"/>
      <c r="AO68" s="217"/>
      <c r="AP68" s="135"/>
    </row>
    <row r="69" spans="1:42" ht="94.5" customHeight="1" x14ac:dyDescent="0.2">
      <c r="A69" s="128"/>
      <c r="B69" s="135"/>
      <c r="C69" s="130" t="s">
        <v>103</v>
      </c>
      <c r="D69" s="129" t="s">
        <v>104</v>
      </c>
      <c r="E69" s="6" t="s">
        <v>105</v>
      </c>
      <c r="F69" s="6">
        <v>35</v>
      </c>
      <c r="G69" s="5" t="s">
        <v>106</v>
      </c>
      <c r="H69" s="3"/>
      <c r="I69" s="3"/>
      <c r="J69" s="29" t="s">
        <v>403</v>
      </c>
      <c r="K69" s="29"/>
      <c r="L69" s="29"/>
      <c r="M69" s="34"/>
      <c r="N69" s="34" t="e">
        <f>AVERAGE(J69)</f>
        <v>#DIV/0!</v>
      </c>
      <c r="O69" s="34" t="e">
        <f>((N69*100%)/5)</f>
        <v>#DIV/0!</v>
      </c>
      <c r="P69" s="34" t="e">
        <f t="shared" ref="P69:P70" si="32">IF(N69&gt;4.5,"SE CUMPLE PLENAMENTE",IF(N69&gt;3.7,"SE CUMPLE EN ALTO GRADO",IF(N69&gt;2.9,"SE CUMPLE ACEPTABLEMENTE",IF(N69&gt;1.9,"SE CUMPLE INSATISFACTORIAMENTE","NO SE CUMPLE"))))</f>
        <v>#DIV/0!</v>
      </c>
      <c r="Q69" s="34" t="e">
        <f t="shared" ref="Q69:Q70" si="33">IF(N69&gt;4.5,"A",IF(N69&gt;3.7,"B",IF(N69&gt;2.9,"C",IF(N69&gt;1.9,"D","E"))))</f>
        <v>#DIV/0!</v>
      </c>
      <c r="R69" s="36" t="e">
        <f t="shared" ref="R69:R70" si="34">N69</f>
        <v>#DIV/0!</v>
      </c>
      <c r="S69" s="104" t="e">
        <f>AVERAGE(N69:N70)</f>
        <v>#DIV/0!</v>
      </c>
      <c r="T69" s="209" t="e">
        <f>S69/5</f>
        <v>#DIV/0!</v>
      </c>
      <c r="U69" s="131" t="e">
        <f>IF(S69&gt;4.5,"SE CUMPLE PLENAMENTE",IF(S69&gt;3.7,"SE CUMPLE EN ALTO GRADO",IF(S69&gt;2.9,"SE CUMPLE ACEPTABLEMENTE",IF(S69&gt;1.9,"SE CUMPLE INSATISFACTORIAMENTE","NO SE CUMPLE"))))</f>
        <v>#DIV/0!</v>
      </c>
      <c r="V69" s="131" t="e">
        <f>IF(S69&gt;4.5,"A",IF(S69&gt;3.7,"B",IF(S69&gt;2.9,"C",IF(S69&gt;1.9,"D","E"))))</f>
        <v>#DIV/0!</v>
      </c>
      <c r="W69" s="224">
        <f>+Ponderación_Características!J57</f>
        <v>0.44444444444444442</v>
      </c>
      <c r="X69" s="131" t="str">
        <f>+Ponderación_Características!K57</f>
        <v>Prueba característica 14</v>
      </c>
      <c r="Y69" s="224" t="e">
        <f>+T69*W69</f>
        <v>#DIV/0!</v>
      </c>
      <c r="Z69" s="216"/>
      <c r="AA69" s="131" t="e">
        <f>+S69</f>
        <v>#DIV/0!</v>
      </c>
      <c r="AB69" s="232"/>
      <c r="AC69" s="232"/>
      <c r="AD69" s="232"/>
      <c r="AE69" s="232"/>
      <c r="AF69" s="232"/>
      <c r="AG69" s="232"/>
      <c r="AH69" s="232"/>
      <c r="AI69" s="236"/>
      <c r="AJ69" s="232"/>
      <c r="AK69" s="135"/>
      <c r="AL69" s="135"/>
      <c r="AM69" s="135"/>
      <c r="AN69" s="135"/>
      <c r="AO69" s="217"/>
      <c r="AP69" s="135"/>
    </row>
    <row r="70" spans="1:42" ht="103.5" customHeight="1" x14ac:dyDescent="0.2">
      <c r="A70" s="128"/>
      <c r="B70" s="135"/>
      <c r="C70" s="130"/>
      <c r="D70" s="129"/>
      <c r="E70" s="6" t="s">
        <v>108</v>
      </c>
      <c r="F70" s="6">
        <v>36</v>
      </c>
      <c r="G70" s="5" t="s">
        <v>107</v>
      </c>
      <c r="H70" s="3"/>
      <c r="I70" s="3"/>
      <c r="J70" s="29" t="s">
        <v>403</v>
      </c>
      <c r="K70" s="29"/>
      <c r="L70" s="29" t="s">
        <v>403</v>
      </c>
      <c r="M70" s="34"/>
      <c r="N70" s="34" t="e">
        <f>AVERAGE(J70:L70)</f>
        <v>#DIV/0!</v>
      </c>
      <c r="O70" s="34" t="e">
        <f>((N70*100%)/5)</f>
        <v>#DIV/0!</v>
      </c>
      <c r="P70" s="34" t="e">
        <f t="shared" si="32"/>
        <v>#DIV/0!</v>
      </c>
      <c r="Q70" s="34" t="e">
        <f t="shared" si="33"/>
        <v>#DIV/0!</v>
      </c>
      <c r="R70" s="36" t="e">
        <f t="shared" si="34"/>
        <v>#DIV/0!</v>
      </c>
      <c r="S70" s="106"/>
      <c r="T70" s="210"/>
      <c r="U70" s="136"/>
      <c r="V70" s="136"/>
      <c r="W70" s="225"/>
      <c r="X70" s="136"/>
      <c r="Y70" s="225"/>
      <c r="Z70" s="218"/>
      <c r="AA70" s="136"/>
      <c r="AB70" s="232"/>
      <c r="AC70" s="232"/>
      <c r="AD70" s="232"/>
      <c r="AE70" s="232"/>
      <c r="AF70" s="232"/>
      <c r="AG70" s="232"/>
      <c r="AH70" s="232"/>
      <c r="AI70" s="236"/>
      <c r="AJ70" s="232"/>
      <c r="AK70" s="135"/>
      <c r="AL70" s="135"/>
      <c r="AM70" s="135"/>
      <c r="AN70" s="135"/>
      <c r="AO70" s="217"/>
      <c r="AP70" s="135"/>
    </row>
    <row r="71" spans="1:42" ht="14.25" x14ac:dyDescent="0.2">
      <c r="A71" s="128"/>
      <c r="B71" s="135"/>
      <c r="C71" s="4"/>
      <c r="D71" s="4"/>
      <c r="E71" s="4"/>
      <c r="F71" s="4"/>
      <c r="G71" s="15">
        <f>COUNTA(G69:G70)</f>
        <v>2</v>
      </c>
      <c r="H71" s="4"/>
      <c r="I71" s="4"/>
      <c r="J71" s="31"/>
      <c r="K71" s="31"/>
      <c r="L71" s="31"/>
      <c r="M71" s="35"/>
      <c r="N71" s="35"/>
      <c r="O71" s="35"/>
      <c r="P71" s="35"/>
      <c r="Q71" s="35"/>
      <c r="R71" s="35"/>
      <c r="S71" s="35"/>
      <c r="T71" s="214"/>
      <c r="U71" s="208"/>
      <c r="V71" s="208"/>
      <c r="W71" s="226"/>
      <c r="X71" s="208"/>
      <c r="Y71" s="208"/>
      <c r="Z71" s="208"/>
      <c r="AA71" s="223"/>
      <c r="AB71" s="232"/>
      <c r="AC71" s="232"/>
      <c r="AD71" s="232"/>
      <c r="AE71" s="232"/>
      <c r="AF71" s="232"/>
      <c r="AG71" s="232"/>
      <c r="AH71" s="232"/>
      <c r="AI71" s="236"/>
      <c r="AJ71" s="232"/>
      <c r="AK71" s="135"/>
      <c r="AL71" s="135"/>
      <c r="AM71" s="135"/>
      <c r="AN71" s="135"/>
      <c r="AO71" s="217"/>
      <c r="AP71" s="135"/>
    </row>
    <row r="72" spans="1:42" ht="191.25" customHeight="1" x14ac:dyDescent="0.2">
      <c r="A72" s="128"/>
      <c r="B72" s="135"/>
      <c r="C72" s="130" t="s">
        <v>110</v>
      </c>
      <c r="D72" s="129" t="s">
        <v>109</v>
      </c>
      <c r="E72" s="6" t="s">
        <v>111</v>
      </c>
      <c r="F72" s="6">
        <v>37</v>
      </c>
      <c r="G72" s="5" t="s">
        <v>112</v>
      </c>
      <c r="H72" s="3"/>
      <c r="I72" s="3"/>
      <c r="J72" s="29" t="s">
        <v>403</v>
      </c>
      <c r="K72" s="29"/>
      <c r="L72" s="29" t="s">
        <v>403</v>
      </c>
      <c r="M72" s="34"/>
      <c r="N72" s="34" t="e">
        <f>AVERAGE(J72:L72)</f>
        <v>#DIV/0!</v>
      </c>
      <c r="O72" s="34" t="e">
        <f>((N72*100%)/5)</f>
        <v>#DIV/0!</v>
      </c>
      <c r="P72" s="34" t="e">
        <f>IF(N72&gt;4.5,"SE CUMPLE PLENAMENTE",IF(N72&gt;3.7,"SE CUMPLE EN ALTO GRADO",IF(N72&gt;2.9,"SE CUMPLE ACEPTABLEMENTE",IF(N72&gt;1.9,"SE CUMPLE INSATISFACTORIAMENTE","NO SE CUMPLE"))))</f>
        <v>#DIV/0!</v>
      </c>
      <c r="Q72" s="34" t="e">
        <f t="shared" ref="Q72:Q73" si="35">IF(N72&gt;4.5,"A",IF(N72&gt;3.7,"B",IF(N72&gt;2.9,"C",IF(N72&gt;1.9,"D","E"))))</f>
        <v>#DIV/0!</v>
      </c>
      <c r="R72" s="36" t="e">
        <f>N72</f>
        <v>#DIV/0!</v>
      </c>
      <c r="S72" s="104" t="e">
        <f>AVERAGE(N72:N73)</f>
        <v>#DIV/0!</v>
      </c>
      <c r="T72" s="209" t="e">
        <f>S72/5</f>
        <v>#DIV/0!</v>
      </c>
      <c r="U72" s="131" t="e">
        <f>IF(S72&gt;4.5,"SE CUMPLE PLENAMENTE",IF(S72&gt;3.7,"SE CUMPLE EN ALTO GRADO",IF(S72&gt;2.9,"SE CUMPLE ACEPTABLEMENTE",IF(S72&gt;1.9,"SE CUMPLE INSATISFACTORIAMENTE","NO SE CUMPLE"))))</f>
        <v>#DIV/0!</v>
      </c>
      <c r="V72" s="131" t="e">
        <f>IF(S72&gt;4.5,"A",IF(S72&gt;3.7,"B",IF(S72&gt;2.9,"C",IF(S72&gt;1.9,"D","E"))))</f>
        <v>#DIV/0!</v>
      </c>
      <c r="W72" s="224">
        <f>+Ponderación_Características!J58</f>
        <v>0.33333333333333331</v>
      </c>
      <c r="X72" s="131" t="str">
        <f>+Ponderación_Características!K58</f>
        <v>Prueba característica 15</v>
      </c>
      <c r="Y72" s="224" t="e">
        <f>+T72*W72</f>
        <v>#DIV/0!</v>
      </c>
      <c r="Z72" s="216"/>
      <c r="AA72" s="131" t="e">
        <f>+S72</f>
        <v>#DIV/0!</v>
      </c>
      <c r="AB72" s="232"/>
      <c r="AC72" s="232"/>
      <c r="AD72" s="232"/>
      <c r="AE72" s="232"/>
      <c r="AF72" s="232"/>
      <c r="AG72" s="232"/>
      <c r="AH72" s="232"/>
      <c r="AI72" s="236"/>
      <c r="AJ72" s="232"/>
      <c r="AK72" s="135"/>
      <c r="AL72" s="135"/>
      <c r="AM72" s="135"/>
      <c r="AN72" s="135"/>
      <c r="AO72" s="217"/>
      <c r="AP72" s="135"/>
    </row>
    <row r="73" spans="1:42" ht="133.5" customHeight="1" x14ac:dyDescent="0.2">
      <c r="A73" s="128"/>
      <c r="B73" s="135"/>
      <c r="C73" s="130"/>
      <c r="D73" s="129"/>
      <c r="E73" s="6" t="s">
        <v>114</v>
      </c>
      <c r="F73" s="6">
        <v>38</v>
      </c>
      <c r="G73" s="27" t="s">
        <v>113</v>
      </c>
      <c r="H73" s="3"/>
      <c r="I73" s="3"/>
      <c r="J73" s="29"/>
      <c r="K73" s="29" t="s">
        <v>403</v>
      </c>
      <c r="L73" s="29"/>
      <c r="M73" s="34"/>
      <c r="N73" s="34" t="e">
        <f>AVERAGE(K73)</f>
        <v>#DIV/0!</v>
      </c>
      <c r="O73" s="34" t="e">
        <f>((N73*100%)/5)</f>
        <v>#DIV/0!</v>
      </c>
      <c r="P73" s="34" t="e">
        <f>IF(N73&gt;4.5,"SE CUMPLE PLENAMENTE",IF(N73&gt;3.7,"SE CUMPLE EN ALTO GRADO",IF(N73&gt;2.9,"SE CUMPLE ACEPTABLEMENTE",IF(N73&gt;1.9,"SE CUMPLE INSATISFACTORIAMENTE","NO SE CUMPLE"))))</f>
        <v>#DIV/0!</v>
      </c>
      <c r="Q73" s="34" t="e">
        <f t="shared" si="35"/>
        <v>#DIV/0!</v>
      </c>
      <c r="R73" s="36" t="e">
        <f>N73</f>
        <v>#DIV/0!</v>
      </c>
      <c r="S73" s="106"/>
      <c r="T73" s="210"/>
      <c r="U73" s="136"/>
      <c r="V73" s="136"/>
      <c r="W73" s="225"/>
      <c r="X73" s="136"/>
      <c r="Y73" s="225"/>
      <c r="Z73" s="218"/>
      <c r="AA73" s="136"/>
      <c r="AB73" s="232"/>
      <c r="AC73" s="232"/>
      <c r="AD73" s="232"/>
      <c r="AE73" s="232"/>
      <c r="AF73" s="232"/>
      <c r="AG73" s="232"/>
      <c r="AH73" s="232"/>
      <c r="AI73" s="236"/>
      <c r="AJ73" s="232"/>
      <c r="AK73" s="135"/>
      <c r="AL73" s="135"/>
      <c r="AM73" s="135"/>
      <c r="AN73" s="135"/>
      <c r="AO73" s="217"/>
      <c r="AP73" s="135"/>
    </row>
    <row r="74" spans="1:42" ht="14.25" x14ac:dyDescent="0.2">
      <c r="A74" s="128"/>
      <c r="B74" s="135"/>
      <c r="C74" s="4"/>
      <c r="D74" s="4"/>
      <c r="E74" s="4"/>
      <c r="F74" s="4"/>
      <c r="G74" s="15">
        <f>COUNTA(G72:G73)</f>
        <v>2</v>
      </c>
      <c r="H74" s="4"/>
      <c r="I74" s="4"/>
      <c r="J74" s="31"/>
      <c r="K74" s="31"/>
      <c r="L74" s="31"/>
      <c r="M74" s="35"/>
      <c r="N74" s="35"/>
      <c r="O74" s="35"/>
      <c r="P74" s="35"/>
      <c r="Q74" s="35"/>
      <c r="R74" s="35"/>
      <c r="S74" s="35"/>
      <c r="T74" s="214"/>
      <c r="U74" s="208"/>
      <c r="V74" s="208"/>
      <c r="W74" s="226"/>
      <c r="X74" s="208"/>
      <c r="Y74" s="208"/>
      <c r="Z74" s="208"/>
      <c r="AA74" s="223"/>
      <c r="AB74" s="232"/>
      <c r="AC74" s="232"/>
      <c r="AD74" s="232"/>
      <c r="AE74" s="232"/>
      <c r="AF74" s="232"/>
      <c r="AG74" s="232"/>
      <c r="AH74" s="232"/>
      <c r="AI74" s="236"/>
      <c r="AJ74" s="232"/>
      <c r="AK74" s="135"/>
      <c r="AL74" s="135"/>
      <c r="AM74" s="135"/>
      <c r="AN74" s="135"/>
      <c r="AO74" s="217"/>
      <c r="AP74" s="135"/>
    </row>
    <row r="75" spans="1:42" ht="141" customHeight="1" x14ac:dyDescent="0.2">
      <c r="A75" s="128"/>
      <c r="B75" s="135"/>
      <c r="C75" s="130" t="s">
        <v>115</v>
      </c>
      <c r="D75" s="129" t="s">
        <v>116</v>
      </c>
      <c r="E75" s="6" t="s">
        <v>119</v>
      </c>
      <c r="F75" s="6">
        <v>39</v>
      </c>
      <c r="G75" s="5" t="s">
        <v>117</v>
      </c>
      <c r="H75" s="3"/>
      <c r="I75" s="3"/>
      <c r="J75" s="29" t="s">
        <v>403</v>
      </c>
      <c r="K75" s="29"/>
      <c r="L75" s="29"/>
      <c r="M75" s="34"/>
      <c r="N75" s="34" t="e">
        <f>AVERAGE(J75)</f>
        <v>#DIV/0!</v>
      </c>
      <c r="O75" s="34" t="e">
        <f>((N75*100%)/5)</f>
        <v>#DIV/0!</v>
      </c>
      <c r="P75" s="34" t="e">
        <f>IF(N75&gt;4.5,"SE CUMPLE PLENAMENTE",IF(N75&gt;3.7,"SE CUMPLE EN ALTO GRADO",IF(N75&gt;2.9,"SE CUMPLE ACEPTABLEMENTE",IF(N75&gt;1.9,"SE CUMPLE INSATISFACTORIAMENTE","NO SE CUMPLE"))))</f>
        <v>#DIV/0!</v>
      </c>
      <c r="Q75" s="34" t="e">
        <f t="shared" ref="Q75:Q76" si="36">IF(N75&gt;4.5,"A",IF(N75&gt;3.7,"B",IF(N75&gt;2.9,"C",IF(N75&gt;1.9,"D","E"))))</f>
        <v>#DIV/0!</v>
      </c>
      <c r="R75" s="36" t="e">
        <f t="shared" ref="R75:R76" si="37">N75</f>
        <v>#DIV/0!</v>
      </c>
      <c r="S75" s="104" t="e">
        <f>AVERAGE(N75:N76)</f>
        <v>#DIV/0!</v>
      </c>
      <c r="T75" s="209" t="e">
        <f>S75/5</f>
        <v>#DIV/0!</v>
      </c>
      <c r="U75" s="131" t="e">
        <f>IF(S75&gt;4.5,"SE CUMPLE PLENAMENTE",IF(S75&gt;3.7,"SE CUMPLE EN ALTO GRADO",IF(S75&gt;2.9,"SE CUMPLE ACEPTABLEMENTE",IF(S75&gt;1.9,"SE CUMPLE INSATISFACTORIAMENTE","NO SE CUMPLE"))))</f>
        <v>#DIV/0!</v>
      </c>
      <c r="V75" s="131" t="e">
        <f>IF(S75&gt;4.5,"A",IF(S75&gt;3.7,"B",IF(S75&gt;2.9,"C",IF(S75&gt;1.9,"D","E"))))</f>
        <v>#DIV/0!</v>
      </c>
      <c r="W75" s="224">
        <f>+Ponderación_Características!J59</f>
        <v>0.22222222222222221</v>
      </c>
      <c r="X75" s="131" t="str">
        <f>+Ponderación_Características!K59</f>
        <v>Prueba característica 16</v>
      </c>
      <c r="Y75" s="224" t="e">
        <f>+T75*W75</f>
        <v>#DIV/0!</v>
      </c>
      <c r="Z75" s="216"/>
      <c r="AA75" s="131" t="e">
        <f>+S75</f>
        <v>#DIV/0!</v>
      </c>
      <c r="AB75" s="232"/>
      <c r="AC75" s="232"/>
      <c r="AD75" s="232"/>
      <c r="AE75" s="232"/>
      <c r="AF75" s="232"/>
      <c r="AG75" s="232"/>
      <c r="AH75" s="232"/>
      <c r="AI75" s="236"/>
      <c r="AJ75" s="232"/>
      <c r="AK75" s="135"/>
      <c r="AL75" s="135"/>
      <c r="AM75" s="135"/>
      <c r="AN75" s="135"/>
      <c r="AO75" s="217"/>
      <c r="AP75" s="135"/>
    </row>
    <row r="76" spans="1:42" ht="163.5" customHeight="1" x14ac:dyDescent="0.2">
      <c r="A76" s="128"/>
      <c r="B76" s="136"/>
      <c r="C76" s="130"/>
      <c r="D76" s="129"/>
      <c r="E76" s="6" t="s">
        <v>120</v>
      </c>
      <c r="F76" s="6">
        <v>40</v>
      </c>
      <c r="G76" s="27" t="s">
        <v>118</v>
      </c>
      <c r="H76" s="3"/>
      <c r="I76" s="3"/>
      <c r="J76" s="29"/>
      <c r="K76" s="29" t="s">
        <v>403</v>
      </c>
      <c r="L76" s="29"/>
      <c r="M76" s="34"/>
      <c r="N76" s="34" t="e">
        <f>AVERAGE(K76)</f>
        <v>#DIV/0!</v>
      </c>
      <c r="O76" s="34" t="e">
        <f>((N76*100%)/5)</f>
        <v>#DIV/0!</v>
      </c>
      <c r="P76" s="34" t="e">
        <f>IF(N76&gt;4.5,"SE CUMPLE PLENAMENTE",IF(N76&gt;3.7,"SE CUMPLE EN ALTO GRADO",IF(N76&gt;2.9,"SE CUMPLE ACEPTABLEMENTE",IF(N76&gt;1.9,"SE CUMPLE INSATISFACTORIAMENTE","NO SE CUMPLE"))))</f>
        <v>#DIV/0!</v>
      </c>
      <c r="Q76" s="34" t="e">
        <f t="shared" si="36"/>
        <v>#DIV/0!</v>
      </c>
      <c r="R76" s="36" t="e">
        <f t="shared" si="37"/>
        <v>#DIV/0!</v>
      </c>
      <c r="S76" s="106"/>
      <c r="T76" s="210"/>
      <c r="U76" s="136"/>
      <c r="V76" s="136"/>
      <c r="W76" s="225"/>
      <c r="X76" s="136"/>
      <c r="Y76" s="225"/>
      <c r="Z76" s="218"/>
      <c r="AA76" s="136"/>
      <c r="AB76" s="232"/>
      <c r="AC76" s="232"/>
      <c r="AD76" s="232"/>
      <c r="AE76" s="232"/>
      <c r="AF76" s="232"/>
      <c r="AG76" s="232"/>
      <c r="AH76" s="232"/>
      <c r="AI76" s="236"/>
      <c r="AJ76" s="232"/>
      <c r="AK76" s="135"/>
      <c r="AL76" s="135"/>
      <c r="AM76" s="135"/>
      <c r="AN76" s="135"/>
      <c r="AO76" s="217"/>
      <c r="AP76" s="135"/>
    </row>
    <row r="77" spans="1:42" ht="14.25" x14ac:dyDescent="0.2">
      <c r="A77" s="7"/>
      <c r="B77" s="7"/>
      <c r="C77" s="4"/>
      <c r="D77" s="4"/>
      <c r="E77" s="4"/>
      <c r="F77" s="4"/>
      <c r="G77" s="15">
        <f>COUNTA(G75:G76)</f>
        <v>2</v>
      </c>
      <c r="H77" s="4"/>
      <c r="I77" s="4"/>
      <c r="J77" s="31"/>
      <c r="K77" s="31"/>
      <c r="L77" s="31"/>
      <c r="M77" s="35"/>
      <c r="N77" s="35"/>
      <c r="O77" s="35"/>
      <c r="P77" s="35"/>
      <c r="Q77" s="35"/>
      <c r="R77" s="35"/>
      <c r="S77" s="35"/>
      <c r="T77" s="214"/>
      <c r="U77" s="208"/>
      <c r="V77" s="208"/>
      <c r="W77" s="226"/>
      <c r="X77" s="208"/>
      <c r="Y77" s="208"/>
      <c r="Z77" s="208"/>
      <c r="AA77" s="223"/>
      <c r="AB77" s="232"/>
      <c r="AC77" s="232"/>
      <c r="AD77" s="232"/>
      <c r="AE77" s="232"/>
      <c r="AF77" s="232"/>
      <c r="AG77" s="232"/>
      <c r="AH77" s="232"/>
      <c r="AI77" s="236"/>
      <c r="AJ77" s="232"/>
      <c r="AK77" s="135"/>
      <c r="AL77" s="135"/>
      <c r="AM77" s="135"/>
      <c r="AN77" s="135"/>
      <c r="AO77" s="217"/>
      <c r="AP77" s="135"/>
    </row>
    <row r="78" spans="1:42" ht="14.25" x14ac:dyDescent="0.2">
      <c r="A78" s="7"/>
      <c r="B78" s="7"/>
      <c r="C78" s="7"/>
      <c r="D78" s="7"/>
      <c r="E78" s="7"/>
      <c r="F78" s="7"/>
      <c r="G78" s="15">
        <f>SUM(G68+G71+G74+G77)</f>
        <v>8</v>
      </c>
      <c r="H78" s="7"/>
      <c r="I78" s="7"/>
      <c r="J78" s="31"/>
      <c r="K78" s="31"/>
      <c r="L78" s="31"/>
      <c r="M78" s="35"/>
      <c r="N78" s="35"/>
      <c r="O78" s="35"/>
      <c r="P78" s="35"/>
      <c r="Q78" s="35"/>
      <c r="R78" s="35"/>
      <c r="S78" s="35"/>
      <c r="T78" s="214"/>
      <c r="U78" s="208"/>
      <c r="V78" s="208"/>
      <c r="W78" s="226"/>
      <c r="X78" s="208"/>
      <c r="Y78" s="208"/>
      <c r="Z78" s="208"/>
      <c r="AA78" s="223"/>
      <c r="AB78" s="223"/>
      <c r="AC78" s="223"/>
      <c r="AD78" s="223"/>
      <c r="AE78" s="223"/>
      <c r="AF78" s="223"/>
      <c r="AG78" s="223"/>
      <c r="AH78" s="223"/>
      <c r="AI78" s="223"/>
      <c r="AJ78" s="223"/>
      <c r="AK78" s="135"/>
      <c r="AL78" s="135"/>
      <c r="AM78" s="135"/>
      <c r="AN78" s="135"/>
      <c r="AO78" s="217"/>
      <c r="AP78" s="135"/>
    </row>
    <row r="79" spans="1:42" ht="175.5" customHeight="1" x14ac:dyDescent="0.2">
      <c r="A79" s="125" t="s">
        <v>149</v>
      </c>
      <c r="B79" s="129" t="s">
        <v>122</v>
      </c>
      <c r="C79" s="130" t="s">
        <v>123</v>
      </c>
      <c r="D79" s="129" t="s">
        <v>125</v>
      </c>
      <c r="E79" s="6" t="s">
        <v>124</v>
      </c>
      <c r="F79" s="6">
        <v>41</v>
      </c>
      <c r="G79" s="5" t="s">
        <v>126</v>
      </c>
      <c r="H79" s="3"/>
      <c r="I79" s="3"/>
      <c r="J79" s="29" t="s">
        <v>403</v>
      </c>
      <c r="K79" s="29"/>
      <c r="L79" s="29" t="s">
        <v>403</v>
      </c>
      <c r="M79" s="34"/>
      <c r="N79" s="34" t="e">
        <f>AVERAGE(J79:L79)</f>
        <v>#DIV/0!</v>
      </c>
      <c r="O79" s="34" t="e">
        <f>((N79*100%)/5)</f>
        <v>#DIV/0!</v>
      </c>
      <c r="P79" s="34" t="e">
        <f>IF(N79&gt;4.5,"SE CUMPLE PLENAMENTE",IF(N79&gt;3.7,"SE CUMPLE EN ALTO GRADO",IF(N79&gt;2.9,"SE CUMPLE ACEPTABLEMENTE",IF(N79&gt;1.9,"SE CUMPLE INSATISFACTORIAMENTE","NO SE CUMPLE"))))</f>
        <v>#DIV/0!</v>
      </c>
      <c r="Q79" s="34" t="e">
        <f t="shared" ref="Q79:Q80" si="38">IF(N79&gt;4.5,"A",IF(N79&gt;3.7,"B",IF(N79&gt;2.9,"C",IF(N79&gt;1.9,"D","E"))))</f>
        <v>#DIV/0!</v>
      </c>
      <c r="R79" s="36" t="e">
        <f t="shared" ref="R79:R80" si="39">N79</f>
        <v>#DIV/0!</v>
      </c>
      <c r="S79" s="104" t="e">
        <f>AVERAGE(N79:N80)</f>
        <v>#DIV/0!</v>
      </c>
      <c r="T79" s="209" t="e">
        <f>S79/5</f>
        <v>#DIV/0!</v>
      </c>
      <c r="U79" s="131" t="e">
        <f>IF(S79&gt;4.5,"SE CUMPLE PLENAMENTE",IF(S79&gt;3.7,"SE CUMPLE EN ALTO GRADO",IF(S79&gt;2.9,"SE CUMPLE ACEPTABLEMENTE",IF(S79&gt;1.9,"SE CUMPLE INSATISFACTORIAMENTE","NO SE CUMPLE"))))</f>
        <v>#DIV/0!</v>
      </c>
      <c r="V79" s="131" t="e">
        <f>IF(S79&gt;4.5,"A",IF(S79&gt;3.7,"B",IF(S79&gt;2.9,"C",IF(S79&gt;1.9,"D","E"))))</f>
        <v>#DIV/0!</v>
      </c>
      <c r="W79" s="224">
        <f>+Ponderación_Características!J68</f>
        <v>0.21739130434782608</v>
      </c>
      <c r="X79" s="131" t="str">
        <f>+Ponderación_Características!K68</f>
        <v>Prueba característica 17</v>
      </c>
      <c r="Y79" s="224" t="e">
        <f>+T79*W79</f>
        <v>#DIV/0!</v>
      </c>
      <c r="Z79" s="216"/>
      <c r="AA79" s="131" t="e">
        <f>+S79</f>
        <v>#DIV/0!</v>
      </c>
      <c r="AB79" s="232"/>
      <c r="AC79" s="232"/>
      <c r="AD79" s="232"/>
      <c r="AE79" s="232"/>
      <c r="AF79" s="232"/>
      <c r="AG79" s="232"/>
      <c r="AH79" s="232"/>
      <c r="AI79" s="236"/>
      <c r="AJ79" s="232"/>
      <c r="AK79" s="135"/>
      <c r="AL79" s="135"/>
      <c r="AM79" s="135"/>
      <c r="AN79" s="135"/>
      <c r="AO79" s="217"/>
      <c r="AP79" s="135"/>
    </row>
    <row r="80" spans="1:42" ht="114" customHeight="1" x14ac:dyDescent="0.2">
      <c r="A80" s="126"/>
      <c r="B80" s="129"/>
      <c r="C80" s="130"/>
      <c r="D80" s="129"/>
      <c r="E80" s="6" t="s">
        <v>128</v>
      </c>
      <c r="F80" s="6">
        <v>42</v>
      </c>
      <c r="G80" s="27" t="s">
        <v>127</v>
      </c>
      <c r="H80" s="3"/>
      <c r="I80" s="3"/>
      <c r="J80" s="29"/>
      <c r="K80" s="29" t="s">
        <v>403</v>
      </c>
      <c r="L80" s="29"/>
      <c r="M80" s="34"/>
      <c r="N80" s="34" t="e">
        <f>AVERAGE(K80)</f>
        <v>#DIV/0!</v>
      </c>
      <c r="O80" s="34" t="e">
        <f>((N80*100%)/5)</f>
        <v>#DIV/0!</v>
      </c>
      <c r="P80" s="34" t="e">
        <f>IF(N80&gt;4.5,"SE CUMPLE PLENAMENTE",IF(N80&gt;3.7,"SE CUMPLE EN ALTO GRADO",IF(N80&gt;2.9,"SE CUMPLE ACEPTABLEMENTE",IF(N80&gt;1.9,"SE CUMPLE INSATISFACTORIAMENTE","NO SE CUMPLE"))))</f>
        <v>#DIV/0!</v>
      </c>
      <c r="Q80" s="34" t="e">
        <f t="shared" si="38"/>
        <v>#DIV/0!</v>
      </c>
      <c r="R80" s="36" t="e">
        <f t="shared" si="39"/>
        <v>#DIV/0!</v>
      </c>
      <c r="S80" s="106"/>
      <c r="T80" s="210"/>
      <c r="U80" s="136"/>
      <c r="V80" s="136"/>
      <c r="W80" s="225"/>
      <c r="X80" s="136"/>
      <c r="Y80" s="225"/>
      <c r="Z80" s="218"/>
      <c r="AA80" s="136"/>
      <c r="AB80" s="232"/>
      <c r="AC80" s="232"/>
      <c r="AD80" s="232"/>
      <c r="AE80" s="232"/>
      <c r="AF80" s="232"/>
      <c r="AG80" s="232"/>
      <c r="AH80" s="232"/>
      <c r="AI80" s="236"/>
      <c r="AJ80" s="232"/>
      <c r="AK80" s="135"/>
      <c r="AL80" s="135"/>
      <c r="AM80" s="135"/>
      <c r="AN80" s="135"/>
      <c r="AO80" s="217"/>
      <c r="AP80" s="135"/>
    </row>
    <row r="81" spans="1:42" ht="14.25" x14ac:dyDescent="0.2">
      <c r="A81" s="126"/>
      <c r="B81" s="129"/>
      <c r="C81" s="4"/>
      <c r="D81" s="4"/>
      <c r="E81" s="4"/>
      <c r="F81" s="4"/>
      <c r="G81" s="15">
        <f>COUNTA(G79:G80)</f>
        <v>2</v>
      </c>
      <c r="H81" s="4"/>
      <c r="I81" s="4"/>
      <c r="J81" s="31"/>
      <c r="K81" s="31"/>
      <c r="L81" s="31"/>
      <c r="M81" s="35"/>
      <c r="N81" s="35"/>
      <c r="O81" s="35"/>
      <c r="P81" s="35"/>
      <c r="Q81" s="35"/>
      <c r="R81" s="35"/>
      <c r="S81" s="35"/>
      <c r="T81" s="214"/>
      <c r="U81" s="208"/>
      <c r="V81" s="208"/>
      <c r="W81" s="226"/>
      <c r="X81" s="208"/>
      <c r="Y81" s="208"/>
      <c r="Z81" s="208"/>
      <c r="AA81" s="223"/>
      <c r="AB81" s="232"/>
      <c r="AC81" s="232"/>
      <c r="AD81" s="232"/>
      <c r="AE81" s="232"/>
      <c r="AF81" s="232"/>
      <c r="AG81" s="232"/>
      <c r="AH81" s="232"/>
      <c r="AI81" s="236"/>
      <c r="AJ81" s="232"/>
      <c r="AK81" s="135"/>
      <c r="AL81" s="135"/>
      <c r="AM81" s="135"/>
      <c r="AN81" s="135"/>
      <c r="AO81" s="217"/>
      <c r="AP81" s="135"/>
    </row>
    <row r="82" spans="1:42" ht="103.5" customHeight="1" x14ac:dyDescent="0.2">
      <c r="A82" s="126"/>
      <c r="B82" s="129"/>
      <c r="C82" s="130" t="s">
        <v>130</v>
      </c>
      <c r="D82" s="129" t="s">
        <v>129</v>
      </c>
      <c r="E82" s="6" t="s">
        <v>131</v>
      </c>
      <c r="F82" s="6">
        <v>43</v>
      </c>
      <c r="G82" s="5" t="s">
        <v>132</v>
      </c>
      <c r="H82" s="3"/>
      <c r="I82" s="3"/>
      <c r="J82" s="29" t="s">
        <v>403</v>
      </c>
      <c r="K82" s="29"/>
      <c r="L82" s="29"/>
      <c r="M82" s="34"/>
      <c r="N82" s="34" t="e">
        <f>AVERAGE(J82)</f>
        <v>#DIV/0!</v>
      </c>
      <c r="O82" s="34" t="e">
        <f>((N82*100%)/5)</f>
        <v>#DIV/0!</v>
      </c>
      <c r="P82" s="34" t="e">
        <f>IF(N82&gt;4.5,"SE CUMPLE PLENAMENTE",IF(N82&gt;3.7,"SE CUMPLE EN ALTO GRADO",IF(N82&gt;2.9,"SE CUMPLE ACEPTABLEMENTE",IF(N82&gt;1.9,"SE CUMPLE INSATISFACTORIAMENTE","NO SE CUMPLE"))))</f>
        <v>#DIV/0!</v>
      </c>
      <c r="Q82" s="34" t="e">
        <f t="shared" ref="Q82:Q84" si="40">IF(N82&gt;4.5,"A",IF(N82&gt;3.7,"B",IF(N82&gt;2.9,"C",IF(N82&gt;1.9,"D","E"))))</f>
        <v>#DIV/0!</v>
      </c>
      <c r="R82" s="36" t="e">
        <f>N82</f>
        <v>#DIV/0!</v>
      </c>
      <c r="S82" s="104" t="e">
        <f>AVERAGE(N82:N84)</f>
        <v>#DIV/0!</v>
      </c>
      <c r="T82" s="209" t="e">
        <f>S82/5</f>
        <v>#DIV/0!</v>
      </c>
      <c r="U82" s="131" t="e">
        <f>IF(S82&gt;4.5,"SE CUMPLE PLENAMENTE",IF(S82&gt;3.7,"SE CUMPLE EN ALTO GRADO",IF(S82&gt;2.9,"SE CUMPLE ACEPTABLEMENTE",IF(S82&gt;1.9,"SE CUMPLE INSATISFACTORIAMENTE","NO SE CUMPLE"))))</f>
        <v>#DIV/0!</v>
      </c>
      <c r="V82" s="131" t="e">
        <f>IF(S82&gt;4.5,"A",IF(S82&gt;3.7,"B",IF(S82&gt;2.9,"C",IF(S82&gt;1.9,"D","E"))))</f>
        <v>#DIV/0!</v>
      </c>
      <c r="W82" s="224">
        <f>+Ponderación_Características!J69</f>
        <v>0.32608695652173914</v>
      </c>
      <c r="X82" s="131" t="str">
        <f>+Ponderación_Características!K69</f>
        <v>Prueba característica 18</v>
      </c>
      <c r="Y82" s="131" t="e">
        <v>#DIV/0!</v>
      </c>
      <c r="Z82" s="216"/>
      <c r="AA82" s="131" t="e">
        <f>+S82</f>
        <v>#DIV/0!</v>
      </c>
      <c r="AB82" s="232"/>
      <c r="AC82" s="232"/>
      <c r="AD82" s="232"/>
      <c r="AE82" s="232"/>
      <c r="AF82" s="232"/>
      <c r="AG82" s="232"/>
      <c r="AH82" s="232"/>
      <c r="AI82" s="236"/>
      <c r="AJ82" s="232"/>
      <c r="AK82" s="135"/>
      <c r="AL82" s="135"/>
      <c r="AM82" s="135"/>
      <c r="AN82" s="135"/>
      <c r="AO82" s="217"/>
      <c r="AP82" s="135"/>
    </row>
    <row r="83" spans="1:42" ht="84.75" customHeight="1" x14ac:dyDescent="0.2">
      <c r="A83" s="126"/>
      <c r="B83" s="129"/>
      <c r="C83" s="130"/>
      <c r="D83" s="129"/>
      <c r="E83" s="6" t="s">
        <v>135</v>
      </c>
      <c r="F83" s="6">
        <v>44</v>
      </c>
      <c r="G83" s="5" t="s">
        <v>133</v>
      </c>
      <c r="H83" s="3"/>
      <c r="I83" s="3"/>
      <c r="J83" s="29" t="s">
        <v>403</v>
      </c>
      <c r="K83" s="29"/>
      <c r="L83" s="29" t="s">
        <v>403</v>
      </c>
      <c r="M83" s="34"/>
      <c r="N83" s="34" t="e">
        <f>AVERAGE(J83:L83)</f>
        <v>#DIV/0!</v>
      </c>
      <c r="O83" s="34" t="e">
        <f>((N83*100%)/5)</f>
        <v>#DIV/0!</v>
      </c>
      <c r="P83" s="34" t="e">
        <f t="shared" ref="P83:P84" si="41">IF(N83&gt;4.5,"SE CUMPLE PLENAMENTE",IF(N83&gt;3.7,"SE CUMPLE EN ALTO GRADO",IF(N83&gt;2.9,"SE CUMPLE ACEPTABLEMENTE",IF(N83&gt;1.9,"SE CUMPLE INSATISFACTORIAMENTE","NO SE CUMPLE"))))</f>
        <v>#DIV/0!</v>
      </c>
      <c r="Q83" s="34" t="e">
        <f t="shared" si="40"/>
        <v>#DIV/0!</v>
      </c>
      <c r="R83" s="36" t="e">
        <f>N83</f>
        <v>#DIV/0!</v>
      </c>
      <c r="S83" s="105"/>
      <c r="T83" s="215"/>
      <c r="U83" s="135"/>
      <c r="V83" s="135"/>
      <c r="W83" s="227"/>
      <c r="X83" s="135"/>
      <c r="Y83" s="135"/>
      <c r="Z83" s="217"/>
      <c r="AA83" s="135"/>
      <c r="AB83" s="232"/>
      <c r="AC83" s="232"/>
      <c r="AD83" s="232"/>
      <c r="AE83" s="232"/>
      <c r="AF83" s="232"/>
      <c r="AG83" s="232"/>
      <c r="AH83" s="232"/>
      <c r="AI83" s="236"/>
      <c r="AJ83" s="232"/>
      <c r="AK83" s="135"/>
      <c r="AL83" s="135"/>
      <c r="AM83" s="135"/>
      <c r="AN83" s="135"/>
      <c r="AO83" s="217"/>
      <c r="AP83" s="135"/>
    </row>
    <row r="84" spans="1:42" ht="111.75" customHeight="1" x14ac:dyDescent="0.2">
      <c r="A84" s="126"/>
      <c r="B84" s="129"/>
      <c r="C84" s="130"/>
      <c r="D84" s="129"/>
      <c r="E84" s="6" t="s">
        <v>136</v>
      </c>
      <c r="F84" s="6">
        <v>45</v>
      </c>
      <c r="G84" s="27" t="s">
        <v>134</v>
      </c>
      <c r="H84" s="3"/>
      <c r="I84" s="3"/>
      <c r="J84" s="29"/>
      <c r="K84" s="29" t="s">
        <v>403</v>
      </c>
      <c r="L84" s="29"/>
      <c r="M84" s="34"/>
      <c r="N84" s="34" t="e">
        <f>AVERAGE(K84)</f>
        <v>#DIV/0!</v>
      </c>
      <c r="O84" s="34" t="e">
        <f>((N84*100%)/5)</f>
        <v>#DIV/0!</v>
      </c>
      <c r="P84" s="34" t="e">
        <f t="shared" si="41"/>
        <v>#DIV/0!</v>
      </c>
      <c r="Q84" s="34" t="e">
        <f t="shared" si="40"/>
        <v>#DIV/0!</v>
      </c>
      <c r="R84" s="36" t="e">
        <f>N84</f>
        <v>#DIV/0!</v>
      </c>
      <c r="S84" s="106"/>
      <c r="T84" s="210"/>
      <c r="U84" s="136"/>
      <c r="V84" s="136"/>
      <c r="W84" s="225"/>
      <c r="X84" s="136"/>
      <c r="Y84" s="136"/>
      <c r="Z84" s="218"/>
      <c r="AA84" s="136"/>
      <c r="AB84" s="232"/>
      <c r="AC84" s="232"/>
      <c r="AD84" s="232"/>
      <c r="AE84" s="232"/>
      <c r="AF84" s="232"/>
      <c r="AG84" s="232"/>
      <c r="AH84" s="232"/>
      <c r="AI84" s="236"/>
      <c r="AJ84" s="232"/>
      <c r="AK84" s="135"/>
      <c r="AL84" s="135"/>
      <c r="AM84" s="135"/>
      <c r="AN84" s="135"/>
      <c r="AO84" s="217"/>
      <c r="AP84" s="135"/>
    </row>
    <row r="85" spans="1:42" ht="14.25" x14ac:dyDescent="0.2">
      <c r="A85" s="126"/>
      <c r="B85" s="129"/>
      <c r="C85" s="4"/>
      <c r="D85" s="4"/>
      <c r="E85" s="4"/>
      <c r="F85" s="4"/>
      <c r="G85" s="15">
        <f>COUNTA(G82:G84)</f>
        <v>3</v>
      </c>
      <c r="H85" s="4"/>
      <c r="I85" s="4"/>
      <c r="J85" s="31"/>
      <c r="K85" s="31"/>
      <c r="L85" s="31"/>
      <c r="M85" s="35"/>
      <c r="N85" s="35"/>
      <c r="O85" s="35"/>
      <c r="P85" s="35"/>
      <c r="Q85" s="35"/>
      <c r="R85" s="35"/>
      <c r="S85" s="35"/>
      <c r="T85" s="214"/>
      <c r="U85" s="208"/>
      <c r="V85" s="208"/>
      <c r="W85" s="226"/>
      <c r="X85" s="208"/>
      <c r="Y85" s="208"/>
      <c r="Z85" s="208"/>
      <c r="AA85" s="223"/>
      <c r="AB85" s="232"/>
      <c r="AC85" s="232"/>
      <c r="AD85" s="232"/>
      <c r="AE85" s="232"/>
      <c r="AF85" s="232"/>
      <c r="AG85" s="232"/>
      <c r="AH85" s="232"/>
      <c r="AI85" s="236"/>
      <c r="AJ85" s="232"/>
      <c r="AK85" s="135"/>
      <c r="AL85" s="135"/>
      <c r="AM85" s="135"/>
      <c r="AN85" s="135"/>
      <c r="AO85" s="217"/>
      <c r="AP85" s="135"/>
    </row>
    <row r="86" spans="1:42" ht="115.5" customHeight="1" x14ac:dyDescent="0.2">
      <c r="A86" s="126"/>
      <c r="B86" s="129"/>
      <c r="C86" s="130" t="s">
        <v>137</v>
      </c>
      <c r="D86" s="129" t="s">
        <v>138</v>
      </c>
      <c r="E86" s="13" t="s">
        <v>139</v>
      </c>
      <c r="F86" s="6">
        <v>46</v>
      </c>
      <c r="G86" s="5" t="s">
        <v>140</v>
      </c>
      <c r="H86" s="3"/>
      <c r="I86" s="3"/>
      <c r="J86" s="29" t="s">
        <v>403</v>
      </c>
      <c r="K86" s="29"/>
      <c r="L86" s="29"/>
      <c r="M86" s="34"/>
      <c r="N86" s="34" t="e">
        <f>AVERAGE(J86)</f>
        <v>#DIV/0!</v>
      </c>
      <c r="O86" s="34" t="e">
        <f>((N86*100%)/5)</f>
        <v>#DIV/0!</v>
      </c>
      <c r="P86" s="34" t="e">
        <f t="shared" ref="P86:P87" si="42">IF(N86&gt;4.5,"SE CUMPLE PLENAMENTE",IF(N86&gt;3.7,"SE CUMPLE EN ALTO GRADO",IF(N86&gt;2.9,"SE CUMPLE ACEPTABLEMENTE",IF(N86&gt;1.9,"SE CUMPLE INSATISFACTORIAMENTE","NO SE CUMPLE"))))</f>
        <v>#DIV/0!</v>
      </c>
      <c r="Q86" s="34" t="e">
        <f t="shared" ref="Q86:Q87" si="43">IF(N86&gt;4.5,"A",IF(N86&gt;3.7,"B",IF(N86&gt;2.9,"C",IF(N86&gt;1.9,"D","E"))))</f>
        <v>#DIV/0!</v>
      </c>
      <c r="R86" s="36" t="e">
        <f>N86</f>
        <v>#DIV/0!</v>
      </c>
      <c r="S86" s="104" t="e">
        <f>AVERAGE(N86:N87)</f>
        <v>#DIV/0!</v>
      </c>
      <c r="T86" s="209" t="e">
        <f>S86/5</f>
        <v>#DIV/0!</v>
      </c>
      <c r="U86" s="131" t="e">
        <f>IF(S86&gt;4.5,"SE CUMPLE PLENAMENTE",IF(S86&gt;3.7,"SE CUMPLE EN ALTO GRADO",IF(S86&gt;2.9,"SE CUMPLE ACEPTABLEMENTE",IF(S86&gt;1.9,"SE CUMPLE INSATISFACTORIAMENTE","NO SE CUMPLE"))))</f>
        <v>#DIV/0!</v>
      </c>
      <c r="V86" s="131" t="e">
        <f>IF(S86&gt;4.5,"A",IF(S86&gt;3.7,"B",IF(S86&gt;2.9,"C",IF(S86&gt;1.9,"D","E"))))</f>
        <v>#DIV/0!</v>
      </c>
      <c r="W86" s="224">
        <f>+Ponderación_Características!J70</f>
        <v>0.43478260869565216</v>
      </c>
      <c r="X86" s="131" t="str">
        <f>+Ponderación_Características!K70</f>
        <v>Prueba característica 19</v>
      </c>
      <c r="Y86" s="224" t="e">
        <f>+T86*W86</f>
        <v>#DIV/0!</v>
      </c>
      <c r="Z86" s="216"/>
      <c r="AA86" s="131" t="e">
        <f>+S86</f>
        <v>#DIV/0!</v>
      </c>
      <c r="AB86" s="232"/>
      <c r="AC86" s="232"/>
      <c r="AD86" s="232"/>
      <c r="AE86" s="232"/>
      <c r="AF86" s="232"/>
      <c r="AG86" s="232"/>
      <c r="AH86" s="232"/>
      <c r="AI86" s="236"/>
      <c r="AJ86" s="232"/>
      <c r="AK86" s="135"/>
      <c r="AL86" s="135"/>
      <c r="AM86" s="135"/>
      <c r="AN86" s="135"/>
      <c r="AO86" s="217"/>
      <c r="AP86" s="135"/>
    </row>
    <row r="87" spans="1:42" ht="120" customHeight="1" x14ac:dyDescent="0.2">
      <c r="A87" s="126"/>
      <c r="B87" s="129"/>
      <c r="C87" s="130"/>
      <c r="D87" s="129"/>
      <c r="E87" s="13" t="s">
        <v>142</v>
      </c>
      <c r="F87" s="6">
        <v>47</v>
      </c>
      <c r="G87" s="5" t="s">
        <v>141</v>
      </c>
      <c r="H87" s="3"/>
      <c r="I87" s="3"/>
      <c r="J87" s="29" t="s">
        <v>403</v>
      </c>
      <c r="K87" s="29"/>
      <c r="L87" s="29" t="s">
        <v>403</v>
      </c>
      <c r="M87" s="34"/>
      <c r="N87" s="34" t="e">
        <f>AVERAGE(J87:L87)</f>
        <v>#DIV/0!</v>
      </c>
      <c r="O87" s="34" t="e">
        <f>((N87*100%)/5)</f>
        <v>#DIV/0!</v>
      </c>
      <c r="P87" s="34" t="e">
        <f t="shared" si="42"/>
        <v>#DIV/0!</v>
      </c>
      <c r="Q87" s="34" t="e">
        <f t="shared" si="43"/>
        <v>#DIV/0!</v>
      </c>
      <c r="R87" s="36" t="e">
        <f>N87</f>
        <v>#DIV/0!</v>
      </c>
      <c r="S87" s="106"/>
      <c r="T87" s="210"/>
      <c r="U87" s="136"/>
      <c r="V87" s="136"/>
      <c r="W87" s="225"/>
      <c r="X87" s="136"/>
      <c r="Y87" s="225"/>
      <c r="Z87" s="218"/>
      <c r="AA87" s="136"/>
      <c r="AB87" s="232"/>
      <c r="AC87" s="232"/>
      <c r="AD87" s="232"/>
      <c r="AE87" s="232"/>
      <c r="AF87" s="232"/>
      <c r="AG87" s="232"/>
      <c r="AH87" s="232"/>
      <c r="AI87" s="236"/>
      <c r="AJ87" s="232"/>
      <c r="AK87" s="135"/>
      <c r="AL87" s="135"/>
      <c r="AM87" s="135"/>
      <c r="AN87" s="135"/>
      <c r="AO87" s="217"/>
      <c r="AP87" s="135"/>
    </row>
    <row r="88" spans="1:42" ht="14.25" x14ac:dyDescent="0.2">
      <c r="A88" s="126"/>
      <c r="B88" s="129"/>
      <c r="C88" s="12"/>
      <c r="D88" s="12"/>
      <c r="E88" s="12"/>
      <c r="F88" s="12"/>
      <c r="G88" s="16">
        <f>COUNTA(G86:G87)</f>
        <v>2</v>
      </c>
      <c r="H88" s="12"/>
      <c r="I88" s="12"/>
      <c r="J88" s="31"/>
      <c r="K88" s="31"/>
      <c r="L88" s="31"/>
      <c r="M88" s="35"/>
      <c r="N88" s="35"/>
      <c r="O88" s="35"/>
      <c r="P88" s="35"/>
      <c r="Q88" s="35"/>
      <c r="R88" s="35"/>
      <c r="S88" s="35"/>
      <c r="T88" s="214"/>
      <c r="U88" s="208"/>
      <c r="V88" s="208"/>
      <c r="W88" s="226"/>
      <c r="X88" s="208"/>
      <c r="Y88" s="208"/>
      <c r="Z88" s="208"/>
      <c r="AA88" s="223"/>
      <c r="AB88" s="232"/>
      <c r="AC88" s="232"/>
      <c r="AD88" s="232"/>
      <c r="AE88" s="232"/>
      <c r="AF88" s="232"/>
      <c r="AG88" s="232"/>
      <c r="AH88" s="232"/>
      <c r="AI88" s="236"/>
      <c r="AJ88" s="232"/>
      <c r="AK88" s="135"/>
      <c r="AL88" s="135"/>
      <c r="AM88" s="135"/>
      <c r="AN88" s="135"/>
      <c r="AO88" s="217"/>
      <c r="AP88" s="135"/>
    </row>
    <row r="89" spans="1:42" ht="116.25" customHeight="1" x14ac:dyDescent="0.2">
      <c r="A89" s="126"/>
      <c r="B89" s="129"/>
      <c r="C89" s="130" t="s">
        <v>143</v>
      </c>
      <c r="D89" s="129" t="s">
        <v>145</v>
      </c>
      <c r="E89" s="6" t="s">
        <v>144</v>
      </c>
      <c r="F89" s="6">
        <v>48</v>
      </c>
      <c r="G89" s="5" t="s">
        <v>146</v>
      </c>
      <c r="H89" s="3"/>
      <c r="I89" s="3"/>
      <c r="J89" s="29" t="s">
        <v>403</v>
      </c>
      <c r="K89" s="29"/>
      <c r="L89" s="29" t="s">
        <v>403</v>
      </c>
      <c r="M89" s="34"/>
      <c r="N89" s="34" t="e">
        <f>AVERAGE(J89:L89)</f>
        <v>#DIV/0!</v>
      </c>
      <c r="O89" s="34" t="e">
        <f>((N89*100%)/5)</f>
        <v>#DIV/0!</v>
      </c>
      <c r="P89" s="34" t="e">
        <f t="shared" ref="P89:P90" si="44">IF(N89&gt;4.5,"SE CUMPLE PLENAMENTE",IF(N89&gt;3.7,"SE CUMPLE EN ALTO GRADO",IF(N89&gt;2.9,"SE CUMPLE ACEPTABLEMENTE",IF(N89&gt;1.9,"SE CUMPLE INSATISFACTORIAMENTE","NO SE CUMPLE"))))</f>
        <v>#DIV/0!</v>
      </c>
      <c r="Q89" s="34" t="e">
        <f t="shared" ref="Q89:Q90" si="45">IF(N89&gt;4.5,"A",IF(N89&gt;3.7,"B",IF(N89&gt;2.9,"C",IF(N89&gt;1.9,"D","E"))))</f>
        <v>#DIV/0!</v>
      </c>
      <c r="R89" s="36" t="e">
        <f>N89</f>
        <v>#DIV/0!</v>
      </c>
      <c r="S89" s="104" t="e">
        <f>AVERAGE(N89:N90)</f>
        <v>#DIV/0!</v>
      </c>
      <c r="T89" s="209" t="e">
        <f>S89/5</f>
        <v>#DIV/0!</v>
      </c>
      <c r="U89" s="131" t="e">
        <f>IF(S89&gt;4.5,"SE CUMPLE PLENAMENTE",IF(S89&gt;3.7,"SE CUMPLE EN ALTO GRADO",IF(S89&gt;2.9,"SE CUMPLE ACEPTABLEMENTE",IF(S89&gt;1.9,"SE CUMPLE INSATISFACTORIAMENTE","NO SE CUMPLE"))))</f>
        <v>#DIV/0!</v>
      </c>
      <c r="V89" s="131" t="e">
        <f>IF(S89&gt;4.5,"A",IF(S89&gt;3.7,"B",IF(S89&gt;2.9,"C",IF(S89&gt;1.9,"D","E"))))</f>
        <v>#DIV/0!</v>
      </c>
      <c r="W89" s="224">
        <f>+Ponderación_Características!J71</f>
        <v>2.1739130434782608E-2</v>
      </c>
      <c r="X89" s="131" t="str">
        <f>+Ponderación_Características!K71</f>
        <v>Prueba característica 20</v>
      </c>
      <c r="Y89" s="224" t="e">
        <f>+T89*W89</f>
        <v>#DIV/0!</v>
      </c>
      <c r="Z89" s="216"/>
      <c r="AA89" s="131" t="e">
        <f>+S89</f>
        <v>#DIV/0!</v>
      </c>
      <c r="AB89" s="232"/>
      <c r="AC89" s="232"/>
      <c r="AD89" s="232"/>
      <c r="AE89" s="232"/>
      <c r="AF89" s="232"/>
      <c r="AG89" s="232"/>
      <c r="AH89" s="232"/>
      <c r="AI89" s="236"/>
      <c r="AJ89" s="232"/>
      <c r="AK89" s="135"/>
      <c r="AL89" s="135"/>
      <c r="AM89" s="135"/>
      <c r="AN89" s="135"/>
      <c r="AO89" s="217"/>
      <c r="AP89" s="135"/>
    </row>
    <row r="90" spans="1:42" ht="125.25" customHeight="1" x14ac:dyDescent="0.2">
      <c r="A90" s="134"/>
      <c r="B90" s="129"/>
      <c r="C90" s="130"/>
      <c r="D90" s="129"/>
      <c r="E90" s="6" t="s">
        <v>148</v>
      </c>
      <c r="F90" s="6">
        <v>49</v>
      </c>
      <c r="G90" s="27" t="s">
        <v>147</v>
      </c>
      <c r="H90" s="3"/>
      <c r="I90" s="3"/>
      <c r="J90" s="29"/>
      <c r="K90" s="29" t="s">
        <v>403</v>
      </c>
      <c r="L90" s="29"/>
      <c r="M90" s="34"/>
      <c r="N90" s="34" t="e">
        <f>AVERAGE(K90)</f>
        <v>#DIV/0!</v>
      </c>
      <c r="O90" s="34" t="e">
        <f>((N90*100%)/5)</f>
        <v>#DIV/0!</v>
      </c>
      <c r="P90" s="34" t="e">
        <f t="shared" si="44"/>
        <v>#DIV/0!</v>
      </c>
      <c r="Q90" s="34" t="e">
        <f t="shared" si="45"/>
        <v>#DIV/0!</v>
      </c>
      <c r="R90" s="36" t="e">
        <f>N90</f>
        <v>#DIV/0!</v>
      </c>
      <c r="S90" s="106"/>
      <c r="T90" s="210"/>
      <c r="U90" s="136"/>
      <c r="V90" s="136"/>
      <c r="W90" s="225"/>
      <c r="X90" s="136"/>
      <c r="Y90" s="225"/>
      <c r="Z90" s="218"/>
      <c r="AA90" s="136"/>
      <c r="AB90" s="232"/>
      <c r="AC90" s="232"/>
      <c r="AD90" s="232"/>
      <c r="AE90" s="232"/>
      <c r="AF90" s="232"/>
      <c r="AG90" s="232"/>
      <c r="AH90" s="232"/>
      <c r="AI90" s="236"/>
      <c r="AJ90" s="232"/>
      <c r="AK90" s="135"/>
      <c r="AL90" s="135"/>
      <c r="AM90" s="135"/>
      <c r="AN90" s="135"/>
      <c r="AO90" s="217"/>
      <c r="AP90" s="135"/>
    </row>
    <row r="91" spans="1:42" ht="14.25" x14ac:dyDescent="0.2">
      <c r="A91" s="7"/>
      <c r="B91" s="7"/>
      <c r="C91" s="12"/>
      <c r="D91" s="12"/>
      <c r="E91" s="12"/>
      <c r="F91" s="12"/>
      <c r="G91" s="16">
        <f>COUNTA(G89:G90)</f>
        <v>2</v>
      </c>
      <c r="H91" s="12"/>
      <c r="I91" s="12"/>
      <c r="J91" s="31"/>
      <c r="K91" s="31"/>
      <c r="L91" s="31"/>
      <c r="M91" s="35"/>
      <c r="N91" s="35"/>
      <c r="O91" s="35"/>
      <c r="P91" s="35"/>
      <c r="Q91" s="35"/>
      <c r="R91" s="35"/>
      <c r="S91" s="35"/>
      <c r="T91" s="214"/>
      <c r="U91" s="208"/>
      <c r="V91" s="208"/>
      <c r="W91" s="226"/>
      <c r="X91" s="208"/>
      <c r="Y91" s="208"/>
      <c r="Z91" s="208"/>
      <c r="AA91" s="223"/>
      <c r="AB91" s="233"/>
      <c r="AC91" s="233"/>
      <c r="AD91" s="233"/>
      <c r="AE91" s="233"/>
      <c r="AF91" s="233"/>
      <c r="AG91" s="233"/>
      <c r="AH91" s="233"/>
      <c r="AI91" s="237"/>
      <c r="AJ91" s="233"/>
      <c r="AK91" s="135"/>
      <c r="AL91" s="135"/>
      <c r="AM91" s="135"/>
      <c r="AN91" s="135"/>
      <c r="AO91" s="217"/>
      <c r="AP91" s="135"/>
    </row>
    <row r="92" spans="1:42" ht="14.25" x14ac:dyDescent="0.2">
      <c r="A92" s="7"/>
      <c r="B92" s="7"/>
      <c r="C92" s="7"/>
      <c r="D92" s="7"/>
      <c r="E92" s="7"/>
      <c r="F92" s="7"/>
      <c r="G92" s="15">
        <f>SUM(G81+G85+G88+G91)</f>
        <v>9</v>
      </c>
      <c r="H92" s="7"/>
      <c r="I92" s="7"/>
      <c r="J92" s="31"/>
      <c r="K92" s="31"/>
      <c r="L92" s="31"/>
      <c r="M92" s="35"/>
      <c r="N92" s="35"/>
      <c r="O92" s="35"/>
      <c r="P92" s="35"/>
      <c r="Q92" s="35"/>
      <c r="R92" s="35"/>
      <c r="S92" s="35"/>
      <c r="T92" s="214"/>
      <c r="U92" s="208"/>
      <c r="V92" s="208"/>
      <c r="W92" s="226"/>
      <c r="X92" s="208"/>
      <c r="Y92" s="208"/>
      <c r="Z92" s="208"/>
      <c r="AA92" s="223"/>
      <c r="AB92" s="223"/>
      <c r="AC92" s="223"/>
      <c r="AD92" s="223"/>
      <c r="AE92" s="223"/>
      <c r="AF92" s="223"/>
      <c r="AG92" s="223"/>
      <c r="AH92" s="223"/>
      <c r="AI92" s="223"/>
      <c r="AJ92" s="223"/>
      <c r="AK92" s="135"/>
      <c r="AL92" s="135"/>
      <c r="AM92" s="135"/>
      <c r="AN92" s="135"/>
      <c r="AO92" s="217"/>
      <c r="AP92" s="135"/>
    </row>
    <row r="93" spans="1:42" ht="126" customHeight="1" x14ac:dyDescent="0.2">
      <c r="A93" s="148" t="s">
        <v>177</v>
      </c>
      <c r="B93" s="145" t="s">
        <v>150</v>
      </c>
      <c r="C93" s="130" t="s">
        <v>152</v>
      </c>
      <c r="D93" s="129" t="s">
        <v>151</v>
      </c>
      <c r="E93" s="6" t="s">
        <v>153</v>
      </c>
      <c r="F93" s="6">
        <v>50</v>
      </c>
      <c r="G93" s="5" t="s">
        <v>154</v>
      </c>
      <c r="H93" s="3"/>
      <c r="I93" s="3"/>
      <c r="J93" s="29" t="s">
        <v>403</v>
      </c>
      <c r="K93" s="29"/>
      <c r="L93" s="29"/>
      <c r="M93" s="34"/>
      <c r="N93" s="34" t="e">
        <f>AVERAGE(J93)</f>
        <v>#DIV/0!</v>
      </c>
      <c r="O93" s="34" t="e">
        <f>((N93*100%)/5)</f>
        <v>#DIV/0!</v>
      </c>
      <c r="P93" s="34" t="e">
        <f t="shared" ref="P93:P94" si="46">IF(N93&gt;4.5,"SE CUMPLE PLENAMENTE",IF(N93&gt;3.7,"SE CUMPLE EN ALTO GRADO",IF(N93&gt;2.9,"SE CUMPLE ACEPTABLEMENTE",IF(N93&gt;1.9,"SE CUMPLE INSATISFACTORIAMENTE","NO SE CUMPLE"))))</f>
        <v>#DIV/0!</v>
      </c>
      <c r="Q93" s="34" t="e">
        <f t="shared" ref="Q93:Q95" si="47">IF(N93&gt;4.5,"A",IF(N93&gt;3.7,"B",IF(N93&gt;2.9,"C",IF(N93&gt;1.9,"D","E"))))</f>
        <v>#DIV/0!</v>
      </c>
      <c r="R93" s="36" t="e">
        <f>N93</f>
        <v>#DIV/0!</v>
      </c>
      <c r="S93" s="104" t="e">
        <f>AVERAGE(N93:N95)</f>
        <v>#DIV/0!</v>
      </c>
      <c r="T93" s="209" t="e">
        <f>S93/5</f>
        <v>#DIV/0!</v>
      </c>
      <c r="U93" s="131" t="e">
        <f>IF(S93&gt;4.5,"SE CUMPLE PLENAMENTE",IF(S93&gt;3.7,"SE CUMPLE EN ALTO GRADO",IF(S93&gt;2.9,"SE CUMPLE ACEPTABLEMENTE",IF(S93&gt;1.9,"SE CUMPLE INSATISFACTORIAMENTE","NO SE CUMPLE"))))</f>
        <v>#DIV/0!</v>
      </c>
      <c r="V93" s="131" t="e">
        <f>IF(S93&gt;4.5,"A",IF(S93&gt;3.7,"B",IF(S93&gt;2.9,"C",IF(S93&gt;1.9,"D","E"))))</f>
        <v>#DIV/0!</v>
      </c>
      <c r="W93" s="224">
        <f>+Ponderación_Características!J81</f>
        <v>0.5</v>
      </c>
      <c r="X93" s="131" t="str">
        <f>+Ponderación_Características!K81</f>
        <v>Prueba característica 21</v>
      </c>
      <c r="Y93" s="131" t="e">
        <v>#DIV/0!</v>
      </c>
      <c r="Z93" s="216"/>
      <c r="AA93" s="131" t="e">
        <f>+S93</f>
        <v>#DIV/0!</v>
      </c>
      <c r="AB93" s="131" t="e">
        <f>AVERAGE(S93,S97)</f>
        <v>#DIV/0!</v>
      </c>
      <c r="AC93" s="131" t="e">
        <f>AB93/5</f>
        <v>#DIV/0!</v>
      </c>
      <c r="AD93" s="131" t="e">
        <f>IF(AB93&gt;4.5,"SE CUMPLE PLENAMENTE",IF(AB93&gt;3.7,"SE CUMPLE EN ALTO GRADO",IF(AB93&gt;2.9,"SE CUMPLE ACEPTABLEMENTE",IF(AB93&gt;1.9,"SE CUMPLE INSATISFACTORIAMENTE","NO SE CUMPLE"))))</f>
        <v>#DIV/0!</v>
      </c>
      <c r="AE93" s="131"/>
      <c r="AF93" s="228">
        <f>+Ponderación_Factores!J21</f>
        <v>6.5789473684210523E-3</v>
      </c>
      <c r="AG93" s="131" t="str">
        <f>+Ponderación_Factores!K21</f>
        <v>Prueba factor 5</v>
      </c>
      <c r="AH93" s="131"/>
      <c r="AI93" s="216"/>
      <c r="AJ93" s="131"/>
      <c r="AK93" s="135"/>
      <c r="AL93" s="135"/>
      <c r="AM93" s="135"/>
      <c r="AN93" s="135"/>
      <c r="AO93" s="217"/>
      <c r="AP93" s="135"/>
    </row>
    <row r="94" spans="1:42" ht="123.75" customHeight="1" x14ac:dyDescent="0.2">
      <c r="A94" s="149"/>
      <c r="B94" s="146"/>
      <c r="C94" s="130"/>
      <c r="D94" s="129"/>
      <c r="E94" s="6" t="s">
        <v>157</v>
      </c>
      <c r="F94" s="6">
        <v>51</v>
      </c>
      <c r="G94" s="5" t="s">
        <v>155</v>
      </c>
      <c r="H94" s="3"/>
      <c r="I94" s="3"/>
      <c r="J94" s="29" t="s">
        <v>403</v>
      </c>
      <c r="K94" s="29"/>
      <c r="L94" s="29" t="s">
        <v>403</v>
      </c>
      <c r="M94" s="34"/>
      <c r="N94" s="34" t="e">
        <f>AVERAGE(J94:L94)</f>
        <v>#DIV/0!</v>
      </c>
      <c r="O94" s="34" t="e">
        <f>((N94*100%)/5)</f>
        <v>#DIV/0!</v>
      </c>
      <c r="P94" s="34" t="e">
        <f t="shared" si="46"/>
        <v>#DIV/0!</v>
      </c>
      <c r="Q94" s="34" t="e">
        <f t="shared" si="47"/>
        <v>#DIV/0!</v>
      </c>
      <c r="R94" s="36" t="e">
        <f>N94</f>
        <v>#DIV/0!</v>
      </c>
      <c r="S94" s="105"/>
      <c r="T94" s="215"/>
      <c r="U94" s="135"/>
      <c r="V94" s="135"/>
      <c r="W94" s="227"/>
      <c r="X94" s="135"/>
      <c r="Y94" s="135"/>
      <c r="Z94" s="217"/>
      <c r="AA94" s="135"/>
      <c r="AB94" s="135"/>
      <c r="AC94" s="135"/>
      <c r="AD94" s="135"/>
      <c r="AE94" s="135"/>
      <c r="AF94" s="135"/>
      <c r="AG94" s="135"/>
      <c r="AH94" s="135"/>
      <c r="AI94" s="217"/>
      <c r="AJ94" s="135"/>
      <c r="AK94" s="135"/>
      <c r="AL94" s="135"/>
      <c r="AM94" s="135"/>
      <c r="AN94" s="135"/>
      <c r="AO94" s="217"/>
      <c r="AP94" s="135"/>
    </row>
    <row r="95" spans="1:42" ht="126.75" customHeight="1" x14ac:dyDescent="0.2">
      <c r="A95" s="149"/>
      <c r="B95" s="146"/>
      <c r="C95" s="130"/>
      <c r="D95" s="129"/>
      <c r="E95" s="6" t="s">
        <v>158</v>
      </c>
      <c r="F95" s="6">
        <v>52</v>
      </c>
      <c r="G95" s="27" t="s">
        <v>156</v>
      </c>
      <c r="H95" s="3"/>
      <c r="I95" s="3"/>
      <c r="J95" s="29"/>
      <c r="K95" s="29" t="s">
        <v>403</v>
      </c>
      <c r="L95" s="29"/>
      <c r="M95" s="34"/>
      <c r="N95" s="34" t="e">
        <f>AVERAGE(K95)</f>
        <v>#DIV/0!</v>
      </c>
      <c r="O95" s="34" t="e">
        <f>((N95*100%)/5)</f>
        <v>#DIV/0!</v>
      </c>
      <c r="P95" s="34" t="e">
        <f>IF(N95&gt;4.5,"SE CUMPLE PLENAMENTE",IF(N95&gt;3.7,"SE CUMPLE EN ALTO GRADO",IF(N95&gt;2.9,"SE CUMPLE ACEPTABLEMENTE",IF(N95&gt;1.9,"SE CUMPLE INSATISFACTORIAMENTE","NO SE CUMPLE"))))</f>
        <v>#DIV/0!</v>
      </c>
      <c r="Q95" s="34" t="e">
        <f t="shared" si="47"/>
        <v>#DIV/0!</v>
      </c>
      <c r="R95" s="36" t="e">
        <f>N95</f>
        <v>#DIV/0!</v>
      </c>
      <c r="S95" s="106"/>
      <c r="T95" s="210"/>
      <c r="U95" s="136"/>
      <c r="V95" s="136"/>
      <c r="W95" s="225"/>
      <c r="X95" s="136"/>
      <c r="Y95" s="136"/>
      <c r="Z95" s="218"/>
      <c r="AA95" s="136"/>
      <c r="AB95" s="135"/>
      <c r="AC95" s="135"/>
      <c r="AD95" s="135"/>
      <c r="AE95" s="135"/>
      <c r="AF95" s="135"/>
      <c r="AG95" s="135"/>
      <c r="AH95" s="135"/>
      <c r="AI95" s="217"/>
      <c r="AJ95" s="135"/>
      <c r="AK95" s="135"/>
      <c r="AL95" s="135"/>
      <c r="AM95" s="135"/>
      <c r="AN95" s="135"/>
      <c r="AO95" s="217"/>
      <c r="AP95" s="135"/>
    </row>
    <row r="96" spans="1:42" ht="14.25" x14ac:dyDescent="0.2">
      <c r="A96" s="149"/>
      <c r="B96" s="146"/>
      <c r="C96" s="12"/>
      <c r="D96" s="12"/>
      <c r="E96" s="12"/>
      <c r="F96" s="12"/>
      <c r="G96" s="16">
        <f>COUNTA(G93:G95)</f>
        <v>3</v>
      </c>
      <c r="H96" s="12"/>
      <c r="I96" s="12"/>
      <c r="J96" s="31"/>
      <c r="K96" s="31"/>
      <c r="L96" s="31"/>
      <c r="M96" s="35"/>
      <c r="N96" s="35"/>
      <c r="O96" s="35"/>
      <c r="P96" s="35"/>
      <c r="Q96" s="35"/>
      <c r="R96" s="35"/>
      <c r="S96" s="35"/>
      <c r="T96" s="214"/>
      <c r="U96" s="208"/>
      <c r="V96" s="208"/>
      <c r="W96" s="226"/>
      <c r="X96" s="208"/>
      <c r="Y96" s="208"/>
      <c r="Z96" s="208"/>
      <c r="AA96" s="223"/>
      <c r="AB96" s="135"/>
      <c r="AC96" s="135"/>
      <c r="AD96" s="135"/>
      <c r="AE96" s="135"/>
      <c r="AF96" s="135"/>
      <c r="AG96" s="135"/>
      <c r="AH96" s="135"/>
      <c r="AI96" s="217"/>
      <c r="AJ96" s="135"/>
      <c r="AK96" s="135"/>
      <c r="AL96" s="135"/>
      <c r="AM96" s="135"/>
      <c r="AN96" s="135"/>
      <c r="AO96" s="217"/>
      <c r="AP96" s="135"/>
    </row>
    <row r="97" spans="1:42" ht="132.75" customHeight="1" x14ac:dyDescent="0.2">
      <c r="A97" s="149"/>
      <c r="B97" s="146"/>
      <c r="C97" s="130" t="s">
        <v>159</v>
      </c>
      <c r="D97" s="129" t="s">
        <v>161</v>
      </c>
      <c r="E97" s="6" t="s">
        <v>160</v>
      </c>
      <c r="F97" s="6">
        <v>53</v>
      </c>
      <c r="G97" s="5" t="s">
        <v>162</v>
      </c>
      <c r="H97" s="3"/>
      <c r="I97" s="3"/>
      <c r="J97" s="29" t="s">
        <v>403</v>
      </c>
      <c r="K97" s="29"/>
      <c r="L97" s="29" t="s">
        <v>403</v>
      </c>
      <c r="M97" s="34"/>
      <c r="N97" s="34" t="e">
        <f>AVERAGE(J97:L97)</f>
        <v>#DIV/0!</v>
      </c>
      <c r="O97" s="34" t="e">
        <f t="shared" ref="O97:O104" si="48">((N97*100%)/5)</f>
        <v>#DIV/0!</v>
      </c>
      <c r="P97" s="34" t="e">
        <f t="shared" ref="P97:P104" si="49">IF(N97&gt;4.5,"SE CUMPLE PLENAMENTE",IF(N97&gt;3.7,"SE CUMPLE EN ALTO GRADO",IF(N97&gt;2.9,"SE CUMPLE ACEPTABLEMENTE",IF(N97&gt;1.9,"SE CUMPLE INSATISFACTORIAMENTE","NO SE CUMPLE"))))</f>
        <v>#DIV/0!</v>
      </c>
      <c r="Q97" s="34" t="e">
        <f t="shared" ref="Q97:Q104" si="50">IF(N97&gt;4.5,"A",IF(N97&gt;3.7,"B",IF(N97&gt;2.9,"C",IF(N97&gt;1.9,"D","E"))))</f>
        <v>#DIV/0!</v>
      </c>
      <c r="R97" s="36" t="e">
        <f t="shared" ref="R97:R104" si="51">N97</f>
        <v>#DIV/0!</v>
      </c>
      <c r="S97" s="104" t="e">
        <f>AVERAGE(N97:N104)</f>
        <v>#DIV/0!</v>
      </c>
      <c r="T97" s="209" t="e">
        <f>S97/5</f>
        <v>#DIV/0!</v>
      </c>
      <c r="U97" s="131" t="e">
        <f>IF(S97&gt;4.5,"SE CUMPLE PLENAMENTE",IF(S97&gt;3.7,"SE CUMPLE EN ALTO GRADO",IF(S97&gt;2.9,"SE CUMPLE ACEPTABLEMENTE",IF(S97&gt;1.9,"SE CUMPLE INSATISFACTORIAMENTE","NO SE CUMPLE"))))</f>
        <v>#DIV/0!</v>
      </c>
      <c r="V97" s="131" t="e">
        <f>IF(S97&gt;4.5,"A",IF(S97&gt;3.7,"B",IF(S97&gt;2.9,"C",IF(S97&gt;1.9,"D","E"))))</f>
        <v>#DIV/0!</v>
      </c>
      <c r="W97" s="224">
        <f>+Ponderación_Características!J82</f>
        <v>0.5</v>
      </c>
      <c r="X97" s="131" t="str">
        <f>+Ponderación_Características!K82</f>
        <v>Prueba característica 22</v>
      </c>
      <c r="Y97" s="131" t="e">
        <v>#DIV/0!</v>
      </c>
      <c r="Z97" s="216"/>
      <c r="AA97" s="131" t="e">
        <f>+S97</f>
        <v>#DIV/0!</v>
      </c>
      <c r="AB97" s="135"/>
      <c r="AC97" s="135"/>
      <c r="AD97" s="135"/>
      <c r="AE97" s="135"/>
      <c r="AF97" s="135"/>
      <c r="AG97" s="135"/>
      <c r="AH97" s="135"/>
      <c r="AI97" s="217"/>
      <c r="AJ97" s="135"/>
      <c r="AK97" s="135"/>
      <c r="AL97" s="135"/>
      <c r="AM97" s="135"/>
      <c r="AN97" s="135"/>
      <c r="AO97" s="217"/>
      <c r="AP97" s="135"/>
    </row>
    <row r="98" spans="1:42" ht="99" customHeight="1" x14ac:dyDescent="0.2">
      <c r="A98" s="149"/>
      <c r="B98" s="146"/>
      <c r="C98" s="130"/>
      <c r="D98" s="129"/>
      <c r="E98" s="6" t="s">
        <v>170</v>
      </c>
      <c r="F98" s="6">
        <v>54</v>
      </c>
      <c r="G98" s="5" t="s">
        <v>163</v>
      </c>
      <c r="H98" s="3"/>
      <c r="I98" s="3"/>
      <c r="J98" s="29" t="s">
        <v>403</v>
      </c>
      <c r="K98" s="29"/>
      <c r="L98" s="29" t="s">
        <v>403</v>
      </c>
      <c r="M98" s="34"/>
      <c r="N98" s="34" t="e">
        <f>AVERAGE(J98:L98)</f>
        <v>#DIV/0!</v>
      </c>
      <c r="O98" s="34" t="e">
        <f t="shared" si="48"/>
        <v>#DIV/0!</v>
      </c>
      <c r="P98" s="34" t="e">
        <f t="shared" si="49"/>
        <v>#DIV/0!</v>
      </c>
      <c r="Q98" s="34" t="e">
        <f t="shared" si="50"/>
        <v>#DIV/0!</v>
      </c>
      <c r="R98" s="36" t="e">
        <f t="shared" si="51"/>
        <v>#DIV/0!</v>
      </c>
      <c r="S98" s="105"/>
      <c r="T98" s="215"/>
      <c r="U98" s="135"/>
      <c r="V98" s="135"/>
      <c r="W98" s="227"/>
      <c r="X98" s="135"/>
      <c r="Y98" s="135"/>
      <c r="Z98" s="217"/>
      <c r="AA98" s="135"/>
      <c r="AB98" s="135"/>
      <c r="AC98" s="135"/>
      <c r="AD98" s="135"/>
      <c r="AE98" s="135"/>
      <c r="AF98" s="135"/>
      <c r="AG98" s="135"/>
      <c r="AH98" s="135"/>
      <c r="AI98" s="217"/>
      <c r="AJ98" s="135"/>
      <c r="AK98" s="135"/>
      <c r="AL98" s="135"/>
      <c r="AM98" s="135"/>
      <c r="AN98" s="135"/>
      <c r="AO98" s="217"/>
      <c r="AP98" s="135"/>
    </row>
    <row r="99" spans="1:42" ht="71.25" customHeight="1" x14ac:dyDescent="0.2">
      <c r="A99" s="149"/>
      <c r="B99" s="146"/>
      <c r="C99" s="130"/>
      <c r="D99" s="129"/>
      <c r="E99" s="6" t="s">
        <v>171</v>
      </c>
      <c r="F99" s="6">
        <v>55</v>
      </c>
      <c r="G99" s="5" t="s">
        <v>164</v>
      </c>
      <c r="H99" s="3"/>
      <c r="I99" s="3"/>
      <c r="J99" s="29" t="s">
        <v>403</v>
      </c>
      <c r="K99" s="29"/>
      <c r="L99" s="29" t="s">
        <v>403</v>
      </c>
      <c r="M99" s="34"/>
      <c r="N99" s="34" t="e">
        <f>AVERAGE(J99:L99)</f>
        <v>#DIV/0!</v>
      </c>
      <c r="O99" s="34" t="e">
        <f t="shared" si="48"/>
        <v>#DIV/0!</v>
      </c>
      <c r="P99" s="34" t="e">
        <f t="shared" si="49"/>
        <v>#DIV/0!</v>
      </c>
      <c r="Q99" s="34" t="e">
        <f t="shared" si="50"/>
        <v>#DIV/0!</v>
      </c>
      <c r="R99" s="36" t="e">
        <f t="shared" si="51"/>
        <v>#DIV/0!</v>
      </c>
      <c r="S99" s="105"/>
      <c r="T99" s="215"/>
      <c r="U99" s="135"/>
      <c r="V99" s="135"/>
      <c r="W99" s="227"/>
      <c r="X99" s="135"/>
      <c r="Y99" s="135"/>
      <c r="Z99" s="217"/>
      <c r="AA99" s="135"/>
      <c r="AB99" s="135"/>
      <c r="AC99" s="135"/>
      <c r="AD99" s="135"/>
      <c r="AE99" s="135"/>
      <c r="AF99" s="135"/>
      <c r="AG99" s="135"/>
      <c r="AH99" s="135"/>
      <c r="AI99" s="217"/>
      <c r="AJ99" s="135"/>
      <c r="AK99" s="135"/>
      <c r="AL99" s="135"/>
      <c r="AM99" s="135"/>
      <c r="AN99" s="135"/>
      <c r="AO99" s="217"/>
      <c r="AP99" s="135"/>
    </row>
    <row r="100" spans="1:42" ht="194.25" customHeight="1" x14ac:dyDescent="0.2">
      <c r="A100" s="149"/>
      <c r="B100" s="146"/>
      <c r="C100" s="130"/>
      <c r="D100" s="129"/>
      <c r="E100" s="6" t="s">
        <v>172</v>
      </c>
      <c r="F100" s="6">
        <v>56</v>
      </c>
      <c r="G100" s="5" t="s">
        <v>165</v>
      </c>
      <c r="H100" s="3"/>
      <c r="I100" s="3"/>
      <c r="J100" s="29" t="s">
        <v>403</v>
      </c>
      <c r="K100" s="29"/>
      <c r="L100" s="29" t="s">
        <v>403</v>
      </c>
      <c r="M100" s="34"/>
      <c r="N100" s="34" t="e">
        <f>AVERAGE(J100:L100)</f>
        <v>#DIV/0!</v>
      </c>
      <c r="O100" s="34" t="e">
        <f t="shared" si="48"/>
        <v>#DIV/0!</v>
      </c>
      <c r="P100" s="34" t="e">
        <f t="shared" si="49"/>
        <v>#DIV/0!</v>
      </c>
      <c r="Q100" s="34" t="e">
        <f t="shared" si="50"/>
        <v>#DIV/0!</v>
      </c>
      <c r="R100" s="36" t="e">
        <f t="shared" si="51"/>
        <v>#DIV/0!</v>
      </c>
      <c r="S100" s="105"/>
      <c r="T100" s="215"/>
      <c r="U100" s="135"/>
      <c r="V100" s="135"/>
      <c r="W100" s="227"/>
      <c r="X100" s="135"/>
      <c r="Y100" s="135"/>
      <c r="Z100" s="217"/>
      <c r="AA100" s="135"/>
      <c r="AB100" s="135"/>
      <c r="AC100" s="135"/>
      <c r="AD100" s="135"/>
      <c r="AE100" s="135"/>
      <c r="AF100" s="135"/>
      <c r="AG100" s="135"/>
      <c r="AH100" s="135"/>
      <c r="AI100" s="217"/>
      <c r="AJ100" s="135"/>
      <c r="AK100" s="135"/>
      <c r="AL100" s="135"/>
      <c r="AM100" s="135"/>
      <c r="AN100" s="135"/>
      <c r="AO100" s="217"/>
      <c r="AP100" s="135"/>
    </row>
    <row r="101" spans="1:42" ht="76.5" customHeight="1" x14ac:dyDescent="0.2">
      <c r="A101" s="149"/>
      <c r="B101" s="146"/>
      <c r="C101" s="130"/>
      <c r="D101" s="129"/>
      <c r="E101" s="6" t="s">
        <v>173</v>
      </c>
      <c r="F101" s="6">
        <v>57</v>
      </c>
      <c r="G101" s="5" t="s">
        <v>166</v>
      </c>
      <c r="H101" s="3"/>
      <c r="I101" s="3"/>
      <c r="J101" s="29"/>
      <c r="K101" s="29"/>
      <c r="L101" s="29" t="s">
        <v>403</v>
      </c>
      <c r="M101" s="34"/>
      <c r="N101" s="34" t="e">
        <f>AVERAGE(L101)</f>
        <v>#DIV/0!</v>
      </c>
      <c r="O101" s="34" t="e">
        <f t="shared" si="48"/>
        <v>#DIV/0!</v>
      </c>
      <c r="P101" s="34" t="e">
        <f t="shared" si="49"/>
        <v>#DIV/0!</v>
      </c>
      <c r="Q101" s="34" t="e">
        <f t="shared" si="50"/>
        <v>#DIV/0!</v>
      </c>
      <c r="R101" s="36" t="e">
        <f t="shared" si="51"/>
        <v>#DIV/0!</v>
      </c>
      <c r="S101" s="105"/>
      <c r="T101" s="215"/>
      <c r="U101" s="135"/>
      <c r="V101" s="135"/>
      <c r="W101" s="227"/>
      <c r="X101" s="135"/>
      <c r="Y101" s="135"/>
      <c r="Z101" s="217"/>
      <c r="AA101" s="135"/>
      <c r="AB101" s="135"/>
      <c r="AC101" s="135"/>
      <c r="AD101" s="135"/>
      <c r="AE101" s="135"/>
      <c r="AF101" s="135"/>
      <c r="AG101" s="135"/>
      <c r="AH101" s="135"/>
      <c r="AI101" s="217"/>
      <c r="AJ101" s="135"/>
      <c r="AK101" s="135"/>
      <c r="AL101" s="135"/>
      <c r="AM101" s="135"/>
      <c r="AN101" s="135"/>
      <c r="AO101" s="217"/>
      <c r="AP101" s="135"/>
    </row>
    <row r="102" spans="1:42" ht="120" customHeight="1" x14ac:dyDescent="0.2">
      <c r="A102" s="149"/>
      <c r="B102" s="146"/>
      <c r="C102" s="130"/>
      <c r="D102" s="129"/>
      <c r="E102" s="6" t="s">
        <v>174</v>
      </c>
      <c r="F102" s="6">
        <v>58</v>
      </c>
      <c r="G102" s="5" t="s">
        <v>167</v>
      </c>
      <c r="H102" s="3" t="s">
        <v>404</v>
      </c>
      <c r="I102" s="3"/>
      <c r="J102" s="29" t="s">
        <v>403</v>
      </c>
      <c r="K102" s="29"/>
      <c r="L102" s="29"/>
      <c r="M102" s="34"/>
      <c r="N102" s="34" t="e">
        <f>AVERAGE(J102)</f>
        <v>#DIV/0!</v>
      </c>
      <c r="O102" s="34" t="e">
        <f t="shared" si="48"/>
        <v>#DIV/0!</v>
      </c>
      <c r="P102" s="34" t="e">
        <f t="shared" si="49"/>
        <v>#DIV/0!</v>
      </c>
      <c r="Q102" s="34" t="e">
        <f t="shared" si="50"/>
        <v>#DIV/0!</v>
      </c>
      <c r="R102" s="36" t="e">
        <f t="shared" si="51"/>
        <v>#DIV/0!</v>
      </c>
      <c r="S102" s="105"/>
      <c r="T102" s="215"/>
      <c r="U102" s="135"/>
      <c r="V102" s="135"/>
      <c r="W102" s="227"/>
      <c r="X102" s="135"/>
      <c r="Y102" s="135"/>
      <c r="Z102" s="217"/>
      <c r="AA102" s="135"/>
      <c r="AB102" s="135"/>
      <c r="AC102" s="135"/>
      <c r="AD102" s="135"/>
      <c r="AE102" s="135"/>
      <c r="AF102" s="135"/>
      <c r="AG102" s="135"/>
      <c r="AH102" s="135"/>
      <c r="AI102" s="217"/>
      <c r="AJ102" s="135"/>
      <c r="AK102" s="135"/>
      <c r="AL102" s="135"/>
      <c r="AM102" s="135"/>
      <c r="AN102" s="135"/>
      <c r="AO102" s="217"/>
      <c r="AP102" s="135"/>
    </row>
    <row r="103" spans="1:42" ht="215.25" customHeight="1" x14ac:dyDescent="0.2">
      <c r="A103" s="149"/>
      <c r="B103" s="146"/>
      <c r="C103" s="130"/>
      <c r="D103" s="129"/>
      <c r="E103" s="6" t="s">
        <v>175</v>
      </c>
      <c r="F103" s="6">
        <v>59</v>
      </c>
      <c r="G103" s="5" t="s">
        <v>168</v>
      </c>
      <c r="H103" s="3"/>
      <c r="I103" s="3"/>
      <c r="J103" s="29" t="s">
        <v>403</v>
      </c>
      <c r="K103" s="29"/>
      <c r="L103" s="29"/>
      <c r="M103" s="34"/>
      <c r="N103" s="34" t="e">
        <f>AVERAGE(J103)</f>
        <v>#DIV/0!</v>
      </c>
      <c r="O103" s="34" t="e">
        <f t="shared" si="48"/>
        <v>#DIV/0!</v>
      </c>
      <c r="P103" s="34" t="e">
        <f t="shared" si="49"/>
        <v>#DIV/0!</v>
      </c>
      <c r="Q103" s="34" t="e">
        <f t="shared" si="50"/>
        <v>#DIV/0!</v>
      </c>
      <c r="R103" s="36" t="e">
        <f t="shared" si="51"/>
        <v>#DIV/0!</v>
      </c>
      <c r="S103" s="105"/>
      <c r="T103" s="215"/>
      <c r="U103" s="135"/>
      <c r="V103" s="135"/>
      <c r="W103" s="227"/>
      <c r="X103" s="135"/>
      <c r="Y103" s="135"/>
      <c r="Z103" s="217"/>
      <c r="AA103" s="135"/>
      <c r="AB103" s="135"/>
      <c r="AC103" s="135"/>
      <c r="AD103" s="135"/>
      <c r="AE103" s="135"/>
      <c r="AF103" s="135"/>
      <c r="AG103" s="135"/>
      <c r="AH103" s="135"/>
      <c r="AI103" s="217"/>
      <c r="AJ103" s="135"/>
      <c r="AK103" s="135"/>
      <c r="AL103" s="135"/>
      <c r="AM103" s="135"/>
      <c r="AN103" s="135"/>
      <c r="AO103" s="217"/>
      <c r="AP103" s="135"/>
    </row>
    <row r="104" spans="1:42" ht="132.75" customHeight="1" x14ac:dyDescent="0.2">
      <c r="A104" s="149"/>
      <c r="B104" s="147"/>
      <c r="C104" s="130"/>
      <c r="D104" s="129"/>
      <c r="E104" s="6" t="s">
        <v>176</v>
      </c>
      <c r="F104" s="6">
        <v>60</v>
      </c>
      <c r="G104" s="27" t="s">
        <v>169</v>
      </c>
      <c r="H104" s="3"/>
      <c r="I104" s="3"/>
      <c r="J104" s="29"/>
      <c r="K104" s="29" t="s">
        <v>403</v>
      </c>
      <c r="L104" s="29"/>
      <c r="M104" s="34"/>
      <c r="N104" s="34" t="e">
        <f>AVERAGE(K104)</f>
        <v>#DIV/0!</v>
      </c>
      <c r="O104" s="34" t="e">
        <f t="shared" si="48"/>
        <v>#DIV/0!</v>
      </c>
      <c r="P104" s="34" t="e">
        <f t="shared" si="49"/>
        <v>#DIV/0!</v>
      </c>
      <c r="Q104" s="34" t="e">
        <f t="shared" si="50"/>
        <v>#DIV/0!</v>
      </c>
      <c r="R104" s="36" t="e">
        <f t="shared" si="51"/>
        <v>#DIV/0!</v>
      </c>
      <c r="S104" s="106"/>
      <c r="T104" s="210"/>
      <c r="U104" s="136"/>
      <c r="V104" s="136"/>
      <c r="W104" s="225"/>
      <c r="X104" s="136"/>
      <c r="Y104" s="136"/>
      <c r="Z104" s="218"/>
      <c r="AA104" s="136"/>
      <c r="AB104" s="135"/>
      <c r="AC104" s="135"/>
      <c r="AD104" s="135"/>
      <c r="AE104" s="135"/>
      <c r="AF104" s="135"/>
      <c r="AG104" s="135"/>
      <c r="AH104" s="135"/>
      <c r="AI104" s="217"/>
      <c r="AJ104" s="135"/>
      <c r="AK104" s="135"/>
      <c r="AL104" s="135"/>
      <c r="AM104" s="135"/>
      <c r="AN104" s="135"/>
      <c r="AO104" s="217"/>
      <c r="AP104" s="135"/>
    </row>
    <row r="105" spans="1:42" ht="14.25" x14ac:dyDescent="0.2">
      <c r="A105" s="7"/>
      <c r="B105" s="7"/>
      <c r="C105" s="12"/>
      <c r="D105" s="12"/>
      <c r="E105" s="12"/>
      <c r="F105" s="12"/>
      <c r="G105" s="16">
        <f>COUNTA(G97:G104)</f>
        <v>8</v>
      </c>
      <c r="H105" s="12"/>
      <c r="I105" s="12"/>
      <c r="J105" s="31"/>
      <c r="K105" s="31"/>
      <c r="L105" s="31"/>
      <c r="M105" s="35"/>
      <c r="N105" s="35"/>
      <c r="O105" s="35"/>
      <c r="P105" s="35"/>
      <c r="Q105" s="35"/>
      <c r="R105" s="35"/>
      <c r="S105" s="35"/>
      <c r="T105" s="214"/>
      <c r="U105" s="208"/>
      <c r="V105" s="208"/>
      <c r="W105" s="226"/>
      <c r="X105" s="208"/>
      <c r="Y105" s="208"/>
      <c r="Z105" s="208"/>
      <c r="AA105" s="223"/>
      <c r="AB105" s="136"/>
      <c r="AC105" s="136"/>
      <c r="AD105" s="136"/>
      <c r="AE105" s="136"/>
      <c r="AF105" s="136"/>
      <c r="AG105" s="136"/>
      <c r="AH105" s="136"/>
      <c r="AI105" s="218"/>
      <c r="AJ105" s="136"/>
      <c r="AK105" s="135"/>
      <c r="AL105" s="135"/>
      <c r="AM105" s="135"/>
      <c r="AN105" s="135"/>
      <c r="AO105" s="217"/>
      <c r="AP105" s="135"/>
    </row>
    <row r="106" spans="1:42" ht="14.25" x14ac:dyDescent="0.2">
      <c r="A106" s="7"/>
      <c r="B106" s="7"/>
      <c r="C106" s="7"/>
      <c r="D106" s="7"/>
      <c r="E106" s="7"/>
      <c r="F106" s="7"/>
      <c r="G106" s="15">
        <f>SUM(G96+G105)</f>
        <v>11</v>
      </c>
      <c r="H106" s="7"/>
      <c r="I106" s="7"/>
      <c r="J106" s="31"/>
      <c r="K106" s="31"/>
      <c r="L106" s="31"/>
      <c r="M106" s="35"/>
      <c r="N106" s="35"/>
      <c r="O106" s="35"/>
      <c r="P106" s="35"/>
      <c r="Q106" s="35"/>
      <c r="R106" s="35"/>
      <c r="S106" s="35"/>
      <c r="T106" s="214"/>
      <c r="U106" s="208"/>
      <c r="V106" s="208"/>
      <c r="W106" s="226"/>
      <c r="X106" s="208"/>
      <c r="Y106" s="208"/>
      <c r="Z106" s="208"/>
      <c r="AA106" s="223"/>
      <c r="AB106" s="223"/>
      <c r="AC106" s="223"/>
      <c r="AD106" s="223"/>
      <c r="AE106" s="223"/>
      <c r="AF106" s="223"/>
      <c r="AG106" s="223"/>
      <c r="AH106" s="223"/>
      <c r="AI106" s="223"/>
      <c r="AJ106" s="223"/>
      <c r="AK106" s="135"/>
      <c r="AL106" s="135"/>
      <c r="AM106" s="135"/>
      <c r="AN106" s="135"/>
      <c r="AO106" s="217"/>
      <c r="AP106" s="135"/>
    </row>
    <row r="107" spans="1:42" ht="109.5" customHeight="1" x14ac:dyDescent="0.2">
      <c r="A107" s="142" t="s">
        <v>193</v>
      </c>
      <c r="B107" s="129" t="s">
        <v>178</v>
      </c>
      <c r="C107" s="133" t="s">
        <v>179</v>
      </c>
      <c r="D107" s="129" t="s">
        <v>180</v>
      </c>
      <c r="E107" s="6" t="s">
        <v>181</v>
      </c>
      <c r="F107" s="6">
        <v>61</v>
      </c>
      <c r="G107" s="5" t="s">
        <v>182</v>
      </c>
      <c r="H107" s="33" t="s">
        <v>405</v>
      </c>
      <c r="I107" s="3"/>
      <c r="J107" s="29" t="s">
        <v>403</v>
      </c>
      <c r="K107" s="29"/>
      <c r="L107" s="29"/>
      <c r="M107" s="34"/>
      <c r="N107" s="34" t="e">
        <f>AVERAGE(J107)</f>
        <v>#DIV/0!</v>
      </c>
      <c r="O107" s="34" t="e">
        <f t="shared" ref="O107:O112" si="52">((N107*100%)/5)</f>
        <v>#DIV/0!</v>
      </c>
      <c r="P107" s="34" t="e">
        <f>IF(N107&gt;4.5,"SE CUMPLE PLENAMENTE",IF(N107&gt;3.7,"SE CUMPLE EN ALTO GRADO",IF(N107&gt;2.9,"SE CUMPLE ACEPTABLEMENTE",IF(N107&gt;1.9,"SE CUMPLE INSATISFACTORIAMENTE","NO SE CUMPLE"))))</f>
        <v>#DIV/0!</v>
      </c>
      <c r="Q107" s="34" t="e">
        <f t="shared" ref="Q107:Q112" si="53">IF(N107&gt;4.5,"A",IF(N107&gt;3.7,"B",IF(N107&gt;2.9,"C",IF(N107&gt;1.9,"D","E"))))</f>
        <v>#DIV/0!</v>
      </c>
      <c r="R107" s="36" t="e">
        <f t="shared" ref="R107:R112" si="54">N107</f>
        <v>#DIV/0!</v>
      </c>
      <c r="S107" s="104" t="e">
        <f>AVERAGE(N107:N112)</f>
        <v>#DIV/0!</v>
      </c>
      <c r="T107" s="209" t="e">
        <f>S107/5</f>
        <v>#DIV/0!</v>
      </c>
      <c r="U107" s="131" t="e">
        <f>IF(S107&gt;4.5,"SE CUMPLE PLENAMENTE",IF(S107&gt;3.7,"SE CUMPLE EN ALTO GRADO",IF(S107&gt;2.9,"SE CUMPLE ACEPTABLEMENTE",IF(S107&gt;1.9,"SE CUMPLE INSATISFACTORIAMENTE","NO SE CUMPLE"))))</f>
        <v>#DIV/0!</v>
      </c>
      <c r="V107" s="131" t="e">
        <f>IF(S107&gt;4.5,"A",IF(S107&gt;3.7,"B",IF(S107&gt;2.9,"C",IF(S107&gt;1.9,"D","E"))))</f>
        <v>#DIV/0!</v>
      </c>
      <c r="W107" s="224">
        <f>+Ponderación_Características!J91</f>
        <v>0.66666666666666663</v>
      </c>
      <c r="X107" s="131" t="str">
        <f>+Ponderación_Características!K91</f>
        <v>Prueba característica 23</v>
      </c>
      <c r="Y107" s="131" t="e">
        <v>#DIV/0!</v>
      </c>
      <c r="Z107" s="216"/>
      <c r="AA107" s="131" t="e">
        <f>+S107</f>
        <v>#DIV/0!</v>
      </c>
      <c r="AB107" s="131" t="e">
        <f>AVERAGE(S107,S114)</f>
        <v>#DIV/0!</v>
      </c>
      <c r="AC107" s="131" t="e">
        <f>AB107/5</f>
        <v>#DIV/0!</v>
      </c>
      <c r="AD107" s="131" t="e">
        <f>IF(AB107&gt;4.5,"SE CUMPLE PLENAMENTE",IF(AB107&gt;3.7,"SE CUMPLE EN ALTO GRADO",IF(AB107&gt;2.9,"SE CUMPLE ACEPTABLEMENTE",IF(AB107&gt;1.9,"SE CUMPLE INSATISFACTORIAMENTE","NO SE CUMPLE"))))</f>
        <v>#DIV/0!</v>
      </c>
      <c r="AE107" s="131"/>
      <c r="AF107" s="228">
        <f>+Ponderación_Factores!J22</f>
        <v>3.2894736842105261E-2</v>
      </c>
      <c r="AG107" s="131" t="str">
        <f>+Ponderación_Factores!K22</f>
        <v>Prueba factor 6</v>
      </c>
      <c r="AH107" s="131"/>
      <c r="AI107" s="216"/>
      <c r="AJ107" s="131"/>
      <c r="AK107" s="135"/>
      <c r="AL107" s="135"/>
      <c r="AM107" s="135"/>
      <c r="AN107" s="135"/>
      <c r="AO107" s="217"/>
      <c r="AP107" s="135"/>
    </row>
    <row r="108" spans="1:42" ht="108.75" customHeight="1" x14ac:dyDescent="0.2">
      <c r="A108" s="143"/>
      <c r="B108" s="129"/>
      <c r="C108" s="133"/>
      <c r="D108" s="129"/>
      <c r="E108" s="6" t="s">
        <v>183</v>
      </c>
      <c r="F108" s="6">
        <v>62</v>
      </c>
      <c r="G108" s="27" t="s">
        <v>188</v>
      </c>
      <c r="H108" s="3"/>
      <c r="I108" s="3"/>
      <c r="J108" s="29"/>
      <c r="K108" s="29" t="s">
        <v>403</v>
      </c>
      <c r="L108" s="29"/>
      <c r="M108" s="34"/>
      <c r="N108" s="34" t="e">
        <f>AVERAGE(K108)</f>
        <v>#DIV/0!</v>
      </c>
      <c r="O108" s="34" t="e">
        <f t="shared" si="52"/>
        <v>#DIV/0!</v>
      </c>
      <c r="P108" s="34" t="e">
        <f t="shared" ref="P108:P111" si="55">IF(N108&gt;4.5,"SE CUMPLE PLENAMENTE",IF(N108&gt;3.7,"SE CUMPLE EN ALTO GRADO",IF(N108&gt;2.9,"SE CUMPLE ACEPTABLEMENTE",IF(N108&gt;1.9,"SE CUMPLE INSATISFACTORIAMENTE","NO SE CUMPLE"))))</f>
        <v>#DIV/0!</v>
      </c>
      <c r="Q108" s="34" t="e">
        <f t="shared" si="53"/>
        <v>#DIV/0!</v>
      </c>
      <c r="R108" s="36" t="e">
        <f t="shared" si="54"/>
        <v>#DIV/0!</v>
      </c>
      <c r="S108" s="105"/>
      <c r="T108" s="215"/>
      <c r="U108" s="135"/>
      <c r="V108" s="135"/>
      <c r="W108" s="227"/>
      <c r="X108" s="135"/>
      <c r="Y108" s="135"/>
      <c r="Z108" s="217"/>
      <c r="AA108" s="135"/>
      <c r="AB108" s="135"/>
      <c r="AC108" s="135"/>
      <c r="AD108" s="135"/>
      <c r="AE108" s="135"/>
      <c r="AF108" s="135"/>
      <c r="AG108" s="135"/>
      <c r="AH108" s="135"/>
      <c r="AI108" s="217"/>
      <c r="AJ108" s="135"/>
      <c r="AK108" s="135"/>
      <c r="AL108" s="135"/>
      <c r="AM108" s="135"/>
      <c r="AN108" s="135"/>
      <c r="AO108" s="217"/>
      <c r="AP108" s="135"/>
    </row>
    <row r="109" spans="1:42" ht="135" customHeight="1" x14ac:dyDescent="0.2">
      <c r="A109" s="143"/>
      <c r="B109" s="129"/>
      <c r="C109" s="133"/>
      <c r="D109" s="129"/>
      <c r="E109" s="6" t="s">
        <v>184</v>
      </c>
      <c r="F109" s="6">
        <v>63</v>
      </c>
      <c r="G109" s="27" t="s">
        <v>189</v>
      </c>
      <c r="H109" s="3"/>
      <c r="I109" s="3"/>
      <c r="J109" s="29"/>
      <c r="K109" s="29" t="s">
        <v>403</v>
      </c>
      <c r="L109" s="29"/>
      <c r="M109" s="34"/>
      <c r="N109" s="34" t="e">
        <f>AVERAGE(K109)</f>
        <v>#DIV/0!</v>
      </c>
      <c r="O109" s="34" t="e">
        <f t="shared" si="52"/>
        <v>#DIV/0!</v>
      </c>
      <c r="P109" s="34" t="e">
        <f t="shared" si="55"/>
        <v>#DIV/0!</v>
      </c>
      <c r="Q109" s="34" t="e">
        <f t="shared" si="53"/>
        <v>#DIV/0!</v>
      </c>
      <c r="R109" s="36" t="e">
        <f t="shared" si="54"/>
        <v>#DIV/0!</v>
      </c>
      <c r="S109" s="105"/>
      <c r="T109" s="215"/>
      <c r="U109" s="135"/>
      <c r="V109" s="135"/>
      <c r="W109" s="227"/>
      <c r="X109" s="135"/>
      <c r="Y109" s="135"/>
      <c r="Z109" s="217"/>
      <c r="AA109" s="135"/>
      <c r="AB109" s="135"/>
      <c r="AC109" s="135"/>
      <c r="AD109" s="135"/>
      <c r="AE109" s="135"/>
      <c r="AF109" s="135"/>
      <c r="AG109" s="135"/>
      <c r="AH109" s="135"/>
      <c r="AI109" s="217"/>
      <c r="AJ109" s="135"/>
      <c r="AK109" s="135"/>
      <c r="AL109" s="135"/>
      <c r="AM109" s="135"/>
      <c r="AN109" s="135"/>
      <c r="AO109" s="217"/>
      <c r="AP109" s="135"/>
    </row>
    <row r="110" spans="1:42" ht="83.25" customHeight="1" x14ac:dyDescent="0.2">
      <c r="A110" s="143"/>
      <c r="B110" s="129"/>
      <c r="C110" s="133"/>
      <c r="D110" s="129"/>
      <c r="E110" s="6" t="s">
        <v>185</v>
      </c>
      <c r="F110" s="6">
        <v>64</v>
      </c>
      <c r="G110" s="5" t="s">
        <v>190</v>
      </c>
      <c r="H110" s="3"/>
      <c r="I110" s="3"/>
      <c r="J110" s="29" t="s">
        <v>403</v>
      </c>
      <c r="K110" s="29"/>
      <c r="L110" s="29"/>
      <c r="M110" s="34"/>
      <c r="N110" s="34" t="e">
        <f>AVERAGE(J110)</f>
        <v>#DIV/0!</v>
      </c>
      <c r="O110" s="34" t="e">
        <f t="shared" si="52"/>
        <v>#DIV/0!</v>
      </c>
      <c r="P110" s="34" t="e">
        <f t="shared" si="55"/>
        <v>#DIV/0!</v>
      </c>
      <c r="Q110" s="34" t="e">
        <f t="shared" si="53"/>
        <v>#DIV/0!</v>
      </c>
      <c r="R110" s="36" t="e">
        <f t="shared" si="54"/>
        <v>#DIV/0!</v>
      </c>
      <c r="S110" s="105"/>
      <c r="T110" s="215"/>
      <c r="U110" s="135"/>
      <c r="V110" s="135"/>
      <c r="W110" s="227"/>
      <c r="X110" s="135"/>
      <c r="Y110" s="135"/>
      <c r="Z110" s="217"/>
      <c r="AA110" s="135"/>
      <c r="AB110" s="135"/>
      <c r="AC110" s="135"/>
      <c r="AD110" s="135"/>
      <c r="AE110" s="135"/>
      <c r="AF110" s="135"/>
      <c r="AG110" s="135"/>
      <c r="AH110" s="135"/>
      <c r="AI110" s="217"/>
      <c r="AJ110" s="135"/>
      <c r="AK110" s="135"/>
      <c r="AL110" s="135"/>
      <c r="AM110" s="135"/>
      <c r="AN110" s="135"/>
      <c r="AO110" s="217"/>
      <c r="AP110" s="135"/>
    </row>
    <row r="111" spans="1:42" ht="54" customHeight="1" x14ac:dyDescent="0.2">
      <c r="A111" s="143"/>
      <c r="B111" s="129"/>
      <c r="C111" s="133"/>
      <c r="D111" s="129"/>
      <c r="E111" s="6" t="s">
        <v>186</v>
      </c>
      <c r="F111" s="6">
        <v>65</v>
      </c>
      <c r="G111" s="5" t="s">
        <v>191</v>
      </c>
      <c r="H111" s="3"/>
      <c r="I111" s="3"/>
      <c r="J111" s="29" t="s">
        <v>403</v>
      </c>
      <c r="K111" s="29"/>
      <c r="L111" s="29" t="s">
        <v>403</v>
      </c>
      <c r="M111" s="34"/>
      <c r="N111" s="34" t="e">
        <f>AVERAGE(J111:L111)</f>
        <v>#DIV/0!</v>
      </c>
      <c r="O111" s="34" t="e">
        <f t="shared" si="52"/>
        <v>#DIV/0!</v>
      </c>
      <c r="P111" s="34" t="e">
        <f t="shared" si="55"/>
        <v>#DIV/0!</v>
      </c>
      <c r="Q111" s="34" t="e">
        <f t="shared" si="53"/>
        <v>#DIV/0!</v>
      </c>
      <c r="R111" s="36" t="e">
        <f t="shared" si="54"/>
        <v>#DIV/0!</v>
      </c>
      <c r="S111" s="105"/>
      <c r="T111" s="215"/>
      <c r="U111" s="135"/>
      <c r="V111" s="135"/>
      <c r="W111" s="227"/>
      <c r="X111" s="135"/>
      <c r="Y111" s="135"/>
      <c r="Z111" s="217"/>
      <c r="AA111" s="135"/>
      <c r="AB111" s="135"/>
      <c r="AC111" s="135"/>
      <c r="AD111" s="135"/>
      <c r="AE111" s="135"/>
      <c r="AF111" s="135"/>
      <c r="AG111" s="135"/>
      <c r="AH111" s="135"/>
      <c r="AI111" s="217"/>
      <c r="AJ111" s="135"/>
      <c r="AK111" s="135"/>
      <c r="AL111" s="135"/>
      <c r="AM111" s="135"/>
      <c r="AN111" s="135"/>
      <c r="AO111" s="217"/>
      <c r="AP111" s="135"/>
    </row>
    <row r="112" spans="1:42" ht="54" customHeight="1" x14ac:dyDescent="0.2">
      <c r="A112" s="143"/>
      <c r="B112" s="129"/>
      <c r="C112" s="133"/>
      <c r="D112" s="129"/>
      <c r="E112" s="6" t="s">
        <v>187</v>
      </c>
      <c r="F112" s="6">
        <v>66</v>
      </c>
      <c r="G112" s="5" t="s">
        <v>192</v>
      </c>
      <c r="H112" s="3"/>
      <c r="I112" s="3"/>
      <c r="J112" s="29" t="s">
        <v>403</v>
      </c>
      <c r="K112" s="29"/>
      <c r="L112" s="29"/>
      <c r="M112" s="34"/>
      <c r="N112" s="34" t="e">
        <f>AVERAGE(J112)</f>
        <v>#DIV/0!</v>
      </c>
      <c r="O112" s="34" t="e">
        <f t="shared" si="52"/>
        <v>#DIV/0!</v>
      </c>
      <c r="P112" s="34" t="e">
        <f>IF(N112&gt;4.5,"SE CUMPLE PLENAMENTE",IF(N112&gt;3.7,"SE CUMPLE EN ALTO GRADO",IF(N112&gt;2.9,"SE CUMPLE ACEPTABLEMENTE",IF(N112&gt;1.9,"SE CUMPLE INSATISFACTORIAMENTE","NO SE CUMPLE"))))</f>
        <v>#DIV/0!</v>
      </c>
      <c r="Q112" s="34" t="e">
        <f t="shared" si="53"/>
        <v>#DIV/0!</v>
      </c>
      <c r="R112" s="36" t="e">
        <f t="shared" si="54"/>
        <v>#DIV/0!</v>
      </c>
      <c r="S112" s="106"/>
      <c r="T112" s="210"/>
      <c r="U112" s="136"/>
      <c r="V112" s="136"/>
      <c r="W112" s="225"/>
      <c r="X112" s="136"/>
      <c r="Y112" s="136"/>
      <c r="Z112" s="218"/>
      <c r="AA112" s="136"/>
      <c r="AB112" s="135"/>
      <c r="AC112" s="135"/>
      <c r="AD112" s="135"/>
      <c r="AE112" s="135"/>
      <c r="AF112" s="135"/>
      <c r="AG112" s="135"/>
      <c r="AH112" s="135"/>
      <c r="AI112" s="217"/>
      <c r="AJ112" s="135"/>
      <c r="AK112" s="135"/>
      <c r="AL112" s="135"/>
      <c r="AM112" s="135"/>
      <c r="AN112" s="135"/>
      <c r="AO112" s="217"/>
      <c r="AP112" s="135"/>
    </row>
    <row r="113" spans="1:42" ht="14.25" x14ac:dyDescent="0.2">
      <c r="A113" s="143"/>
      <c r="B113" s="129"/>
      <c r="C113" s="17"/>
      <c r="D113" s="4"/>
      <c r="E113" s="4"/>
      <c r="F113" s="4"/>
      <c r="G113" s="15">
        <f>COUNTA(G107:G112)</f>
        <v>6</v>
      </c>
      <c r="H113" s="4"/>
      <c r="I113" s="4"/>
      <c r="J113" s="31"/>
      <c r="K113" s="31"/>
      <c r="L113" s="31"/>
      <c r="M113" s="35"/>
      <c r="N113" s="35"/>
      <c r="O113" s="35"/>
      <c r="P113" s="35"/>
      <c r="Q113" s="35"/>
      <c r="R113" s="35"/>
      <c r="S113" s="35"/>
      <c r="T113" s="214"/>
      <c r="U113" s="208"/>
      <c r="V113" s="208"/>
      <c r="W113" s="226"/>
      <c r="X113" s="208"/>
      <c r="Y113" s="208"/>
      <c r="Z113" s="208"/>
      <c r="AA113" s="223"/>
      <c r="AB113" s="135"/>
      <c r="AC113" s="135"/>
      <c r="AD113" s="135"/>
      <c r="AE113" s="135"/>
      <c r="AF113" s="135"/>
      <c r="AG113" s="135"/>
      <c r="AH113" s="135"/>
      <c r="AI113" s="217"/>
      <c r="AJ113" s="135"/>
      <c r="AK113" s="135"/>
      <c r="AL113" s="135"/>
      <c r="AM113" s="135"/>
      <c r="AN113" s="135"/>
      <c r="AO113" s="217"/>
      <c r="AP113" s="135"/>
    </row>
    <row r="114" spans="1:42" ht="96" customHeight="1" x14ac:dyDescent="0.2">
      <c r="A114" s="143"/>
      <c r="B114" s="129"/>
      <c r="C114" s="133" t="s">
        <v>195</v>
      </c>
      <c r="D114" s="129" t="s">
        <v>194</v>
      </c>
      <c r="E114" s="13" t="s">
        <v>196</v>
      </c>
      <c r="F114" s="6">
        <v>67</v>
      </c>
      <c r="G114" s="5" t="s">
        <v>199</v>
      </c>
      <c r="H114" s="3"/>
      <c r="I114" s="3"/>
      <c r="J114" s="29" t="s">
        <v>403</v>
      </c>
      <c r="K114" s="29"/>
      <c r="L114" s="29"/>
      <c r="M114" s="34"/>
      <c r="N114" s="34" t="e">
        <f>AVERAGE(J114)</f>
        <v>#DIV/0!</v>
      </c>
      <c r="O114" s="34" t="e">
        <f>((N114*100%)/5)</f>
        <v>#DIV/0!</v>
      </c>
      <c r="P114" s="34" t="e">
        <f t="shared" ref="P114:P116" si="56">IF(N114&gt;4.5,"SE CUMPLE PLENAMENTE",IF(N114&gt;3.7,"SE CUMPLE EN ALTO GRADO",IF(N114&gt;2.9,"SE CUMPLE ACEPTABLEMENTE",IF(N114&gt;1.9,"SE CUMPLE INSATISFACTORIAMENTE","NO SE CUMPLE"))))</f>
        <v>#DIV/0!</v>
      </c>
      <c r="Q114" s="34" t="e">
        <f t="shared" ref="Q114:Q116" si="57">IF(N114&gt;4.5,"A",IF(N114&gt;3.7,"B",IF(N114&gt;2.9,"C",IF(N114&gt;1.9,"D","E"))))</f>
        <v>#DIV/0!</v>
      </c>
      <c r="R114" s="36" t="e">
        <f>N114</f>
        <v>#DIV/0!</v>
      </c>
      <c r="S114" s="104" t="e">
        <f>AVERAGE(N114:N116)</f>
        <v>#DIV/0!</v>
      </c>
      <c r="T114" s="209" t="e">
        <f>S114/5</f>
        <v>#DIV/0!</v>
      </c>
      <c r="U114" s="131" t="e">
        <f>IF(S114&gt;4.5,"SE CUMPLE PLENAMENTE",IF(S114&gt;3.7,"SE CUMPLE EN ALTO GRADO",IF(S114&gt;2.9,"SE CUMPLE ACEPTABLEMENTE",IF(S114&gt;1.9,"SE CUMPLE INSATISFACTORIAMENTE","NO SE CUMPLE"))))</f>
        <v>#DIV/0!</v>
      </c>
      <c r="V114" s="131" t="e">
        <f>IF(S114&gt;4.5,"A",IF(S114&gt;3.7,"B",IF(S114&gt;2.9,"C",IF(S114&gt;1.9,"D","E"))))</f>
        <v>#DIV/0!</v>
      </c>
      <c r="W114" s="224">
        <f>+Ponderación_Características!J92</f>
        <v>0.33333333333333331</v>
      </c>
      <c r="X114" s="131" t="str">
        <f>+Ponderación_Características!K92</f>
        <v>Prueba característica 24</v>
      </c>
      <c r="Y114" s="131" t="e">
        <v>#DIV/0!</v>
      </c>
      <c r="Z114" s="216"/>
      <c r="AA114" s="131" t="e">
        <f>+S114</f>
        <v>#DIV/0!</v>
      </c>
      <c r="AB114" s="135"/>
      <c r="AC114" s="135"/>
      <c r="AD114" s="135"/>
      <c r="AE114" s="135"/>
      <c r="AF114" s="135"/>
      <c r="AG114" s="135"/>
      <c r="AH114" s="135"/>
      <c r="AI114" s="217"/>
      <c r="AJ114" s="135"/>
      <c r="AK114" s="135"/>
      <c r="AL114" s="135"/>
      <c r="AM114" s="135"/>
      <c r="AN114" s="135"/>
      <c r="AO114" s="217"/>
      <c r="AP114" s="135"/>
    </row>
    <row r="115" spans="1:42" ht="69.75" customHeight="1" x14ac:dyDescent="0.2">
      <c r="A115" s="143"/>
      <c r="B115" s="129"/>
      <c r="C115" s="133"/>
      <c r="D115" s="129"/>
      <c r="E115" s="13" t="s">
        <v>197</v>
      </c>
      <c r="F115" s="6">
        <v>68</v>
      </c>
      <c r="G115" s="5" t="s">
        <v>200</v>
      </c>
      <c r="H115" s="3"/>
      <c r="I115" s="3"/>
      <c r="J115" s="29" t="s">
        <v>403</v>
      </c>
      <c r="K115" s="29"/>
      <c r="L115" s="29"/>
      <c r="M115" s="34"/>
      <c r="N115" s="34" t="e">
        <f>AVERAGE(J115)</f>
        <v>#DIV/0!</v>
      </c>
      <c r="O115" s="34" t="e">
        <f>((N115*100%)/5)</f>
        <v>#DIV/0!</v>
      </c>
      <c r="P115" s="34" t="e">
        <f t="shared" si="56"/>
        <v>#DIV/0!</v>
      </c>
      <c r="Q115" s="34" t="e">
        <f t="shared" si="57"/>
        <v>#DIV/0!</v>
      </c>
      <c r="R115" s="36" t="e">
        <f t="shared" ref="R115:R116" si="58">N115</f>
        <v>#DIV/0!</v>
      </c>
      <c r="S115" s="105"/>
      <c r="T115" s="215"/>
      <c r="U115" s="135"/>
      <c r="V115" s="135"/>
      <c r="W115" s="227"/>
      <c r="X115" s="135"/>
      <c r="Y115" s="135"/>
      <c r="Z115" s="217"/>
      <c r="AA115" s="135"/>
      <c r="AB115" s="135"/>
      <c r="AC115" s="135"/>
      <c r="AD115" s="135"/>
      <c r="AE115" s="135"/>
      <c r="AF115" s="135"/>
      <c r="AG115" s="135"/>
      <c r="AH115" s="135"/>
      <c r="AI115" s="217"/>
      <c r="AJ115" s="135"/>
      <c r="AK115" s="135"/>
      <c r="AL115" s="135"/>
      <c r="AM115" s="135"/>
      <c r="AN115" s="135"/>
      <c r="AO115" s="217"/>
      <c r="AP115" s="135"/>
    </row>
    <row r="116" spans="1:42" ht="123.75" customHeight="1" x14ac:dyDescent="0.2">
      <c r="A116" s="144"/>
      <c r="B116" s="129"/>
      <c r="C116" s="133"/>
      <c r="D116" s="129"/>
      <c r="E116" s="13" t="s">
        <v>198</v>
      </c>
      <c r="F116" s="6">
        <v>69</v>
      </c>
      <c r="G116" s="5" t="s">
        <v>201</v>
      </c>
      <c r="H116" s="3"/>
      <c r="I116" s="3"/>
      <c r="J116" s="29" t="s">
        <v>403</v>
      </c>
      <c r="K116" s="29" t="s">
        <v>403</v>
      </c>
      <c r="L116" s="29"/>
      <c r="M116" s="34"/>
      <c r="N116" s="34" t="e">
        <f>AVERAGE(J116:K116)</f>
        <v>#DIV/0!</v>
      </c>
      <c r="O116" s="34" t="e">
        <f>((N116*100%)/5)</f>
        <v>#DIV/0!</v>
      </c>
      <c r="P116" s="34" t="e">
        <f t="shared" si="56"/>
        <v>#DIV/0!</v>
      </c>
      <c r="Q116" s="34" t="e">
        <f t="shared" si="57"/>
        <v>#DIV/0!</v>
      </c>
      <c r="R116" s="36" t="e">
        <f t="shared" si="58"/>
        <v>#DIV/0!</v>
      </c>
      <c r="S116" s="106"/>
      <c r="T116" s="210"/>
      <c r="U116" s="136"/>
      <c r="V116" s="136"/>
      <c r="W116" s="225"/>
      <c r="X116" s="136"/>
      <c r="Y116" s="136"/>
      <c r="Z116" s="218"/>
      <c r="AA116" s="136"/>
      <c r="AB116" s="135"/>
      <c r="AC116" s="135"/>
      <c r="AD116" s="135"/>
      <c r="AE116" s="135"/>
      <c r="AF116" s="135"/>
      <c r="AG116" s="135"/>
      <c r="AH116" s="135"/>
      <c r="AI116" s="217"/>
      <c r="AJ116" s="135"/>
      <c r="AK116" s="135"/>
      <c r="AL116" s="135"/>
      <c r="AM116" s="135"/>
      <c r="AN116" s="135"/>
      <c r="AO116" s="217"/>
      <c r="AP116" s="135"/>
    </row>
    <row r="117" spans="1:42" ht="14.25" x14ac:dyDescent="0.2">
      <c r="A117" s="7"/>
      <c r="B117" s="7"/>
      <c r="C117" s="17"/>
      <c r="D117" s="4"/>
      <c r="E117" s="4"/>
      <c r="F117" s="4"/>
      <c r="G117" s="15">
        <f>COUNTA(G114:G116)</f>
        <v>3</v>
      </c>
      <c r="H117" s="4"/>
      <c r="I117" s="4"/>
      <c r="J117" s="31"/>
      <c r="K117" s="31"/>
      <c r="L117" s="31"/>
      <c r="M117" s="35"/>
      <c r="N117" s="35"/>
      <c r="O117" s="35"/>
      <c r="P117" s="35"/>
      <c r="Q117" s="35"/>
      <c r="R117" s="35"/>
      <c r="S117" s="35"/>
      <c r="T117" s="214"/>
      <c r="U117" s="208"/>
      <c r="V117" s="208"/>
      <c r="W117" s="226"/>
      <c r="X117" s="208"/>
      <c r="Y117" s="208"/>
      <c r="Z117" s="208"/>
      <c r="AA117" s="223"/>
      <c r="AB117" s="136"/>
      <c r="AC117" s="136"/>
      <c r="AD117" s="136"/>
      <c r="AE117" s="136"/>
      <c r="AF117" s="136"/>
      <c r="AG117" s="136"/>
      <c r="AH117" s="136"/>
      <c r="AI117" s="218"/>
      <c r="AJ117" s="136"/>
      <c r="AK117" s="135"/>
      <c r="AL117" s="135"/>
      <c r="AM117" s="135"/>
      <c r="AN117" s="135"/>
      <c r="AO117" s="217"/>
      <c r="AP117" s="135"/>
    </row>
    <row r="118" spans="1:42" ht="14.25" x14ac:dyDescent="0.2">
      <c r="A118" s="8"/>
      <c r="B118" s="18"/>
      <c r="C118" s="18"/>
      <c r="D118" s="18"/>
      <c r="E118" s="18"/>
      <c r="F118" s="18"/>
      <c r="G118" s="16">
        <f>SUM(G113+G117)</f>
        <v>9</v>
      </c>
      <c r="H118" s="18"/>
      <c r="I118" s="18"/>
      <c r="J118" s="31"/>
      <c r="K118" s="31"/>
      <c r="L118" s="31"/>
      <c r="M118" s="35"/>
      <c r="N118" s="35"/>
      <c r="O118" s="35"/>
      <c r="P118" s="35"/>
      <c r="Q118" s="35"/>
      <c r="R118" s="35"/>
      <c r="S118" s="35"/>
      <c r="T118" s="214"/>
      <c r="U118" s="208"/>
      <c r="V118" s="208"/>
      <c r="W118" s="226"/>
      <c r="X118" s="208"/>
      <c r="Y118" s="208"/>
      <c r="Z118" s="208"/>
      <c r="AA118" s="223"/>
      <c r="AB118" s="223"/>
      <c r="AC118" s="223"/>
      <c r="AD118" s="223"/>
      <c r="AE118" s="223"/>
      <c r="AF118" s="223"/>
      <c r="AG118" s="223"/>
      <c r="AH118" s="223"/>
      <c r="AI118" s="223"/>
      <c r="AJ118" s="223"/>
      <c r="AK118" s="135"/>
      <c r="AL118" s="135"/>
      <c r="AM118" s="135"/>
      <c r="AN118" s="135"/>
      <c r="AO118" s="217"/>
      <c r="AP118" s="135"/>
    </row>
    <row r="119" spans="1:42" ht="147.75" customHeight="1" x14ac:dyDescent="0.2">
      <c r="A119" s="125" t="s">
        <v>222</v>
      </c>
      <c r="B119" s="129" t="s">
        <v>202</v>
      </c>
      <c r="C119" s="133" t="s">
        <v>203</v>
      </c>
      <c r="D119" s="129" t="s">
        <v>205</v>
      </c>
      <c r="E119" s="13" t="s">
        <v>204</v>
      </c>
      <c r="F119" s="13">
        <v>70</v>
      </c>
      <c r="G119" s="5" t="s">
        <v>206</v>
      </c>
      <c r="H119" s="3"/>
      <c r="I119" s="3"/>
      <c r="J119" s="29" t="s">
        <v>403</v>
      </c>
      <c r="K119" s="29"/>
      <c r="L119" s="29"/>
      <c r="M119" s="34"/>
      <c r="N119" s="34" t="e">
        <f>AVERAGE(J119)</f>
        <v>#DIV/0!</v>
      </c>
      <c r="O119" s="34" t="e">
        <f>((N119*100%)/5)</f>
        <v>#DIV/0!</v>
      </c>
      <c r="P119" s="34" t="e">
        <f>IF(N119&gt;4.5,"SE CUMPLE PLENAMENTE",IF(N119&gt;3.7,"SE CUMPLE EN ALTO GRADO",IF(N119&gt;2.9,"SE CUMPLE ACEPTABLEMENTE",IF(N119&gt;1.9,"SE CUMPLE INSATISFACTORIAMENTE","NO SE CUMPLE"))))</f>
        <v>#DIV/0!</v>
      </c>
      <c r="Q119" s="34" t="e">
        <f t="shared" ref="Q119:Q123" si="59">IF(N119&gt;4.5,"A",IF(N119&gt;3.7,"B",IF(N119&gt;2.9,"C",IF(N119&gt;1.9,"D","E"))))</f>
        <v>#DIV/0!</v>
      </c>
      <c r="R119" s="36" t="e">
        <f t="shared" ref="R119:R122" si="60">N119</f>
        <v>#DIV/0!</v>
      </c>
      <c r="S119" s="104" t="e">
        <f>AVERAGE(N119:N123)</f>
        <v>#DIV/0!</v>
      </c>
      <c r="T119" s="209" t="e">
        <f>S119/5</f>
        <v>#DIV/0!</v>
      </c>
      <c r="U119" s="131" t="e">
        <f>IF(S119&gt;4.5,"SE CUMPLE PLENAMENTE",IF(S119&gt;3.7,"SE CUMPLE EN ALTO GRADO",IF(S119&gt;2.9,"SE CUMPLE ACEPTABLEMENTE",IF(S119&gt;1.9,"SE CUMPLE INSATISFACTORIAMENTE","NO SE CUMPLE"))))</f>
        <v>#DIV/0!</v>
      </c>
      <c r="V119" s="131" t="e">
        <f>IF(S119&gt;4.5,"A",IF(S119&gt;3.7,"B",IF(S119&gt;2.9,"C",IF(S119&gt;1.9,"D","E"))))</f>
        <v>#DIV/0!</v>
      </c>
      <c r="W119" s="224">
        <f>+Ponderación_Características!J101</f>
        <v>0.5714285714285714</v>
      </c>
      <c r="X119" s="131" t="str">
        <f>+Ponderación_Características!K101</f>
        <v>Prueba característica 25</v>
      </c>
      <c r="Y119" s="131" t="e">
        <v>#DIV/0!</v>
      </c>
      <c r="Z119" s="216"/>
      <c r="AA119" s="131" t="e">
        <f>+S119</f>
        <v>#DIV/0!</v>
      </c>
      <c r="AB119" s="131" t="e">
        <f>AVERAGE(S119,S125)</f>
        <v>#DIV/0!</v>
      </c>
      <c r="AC119" s="131" t="e">
        <f>AB119/5</f>
        <v>#DIV/0!</v>
      </c>
      <c r="AD119" s="131" t="e">
        <f>IF(AB119&gt;4.5,"SE CUMPLE PLENAMENTE",IF(AB119&gt;3.7,"SE CUMPLE EN ALTO GRADO",IF(AB119&gt;2.9,"SE CUMPLE ACEPTABLEMENTE",IF(AB119&gt;1.9,"SE CUMPLE INSATISFACTORIAMENTE","NO SE CUMPLE"))))</f>
        <v>#DIV/0!</v>
      </c>
      <c r="AE119" s="131"/>
      <c r="AF119" s="131"/>
      <c r="AG119" s="131" t="str">
        <f>+Ponderación_Factores!K23</f>
        <v>Prueba factor 7</v>
      </c>
      <c r="AH119" s="131"/>
      <c r="AI119" s="216"/>
      <c r="AJ119" s="131"/>
      <c r="AK119" s="135"/>
      <c r="AL119" s="135"/>
      <c r="AM119" s="135"/>
      <c r="AN119" s="135"/>
      <c r="AO119" s="217"/>
      <c r="AP119" s="135"/>
    </row>
    <row r="120" spans="1:42" ht="108" customHeight="1" x14ac:dyDescent="0.2">
      <c r="A120" s="126"/>
      <c r="B120" s="129"/>
      <c r="C120" s="133"/>
      <c r="D120" s="129"/>
      <c r="E120" s="6" t="s">
        <v>207</v>
      </c>
      <c r="F120" s="6">
        <v>71</v>
      </c>
      <c r="G120" s="5" t="s">
        <v>211</v>
      </c>
      <c r="H120" s="3"/>
      <c r="I120" s="3"/>
      <c r="J120" s="29" t="s">
        <v>403</v>
      </c>
      <c r="K120" s="29" t="s">
        <v>403</v>
      </c>
      <c r="L120" s="29"/>
      <c r="M120" s="34"/>
      <c r="N120" s="34" t="e">
        <f>AVERAGE(J120:K120)</f>
        <v>#DIV/0!</v>
      </c>
      <c r="O120" s="34" t="e">
        <f>((N120*100%)/5)</f>
        <v>#DIV/0!</v>
      </c>
      <c r="P120" s="34" t="e">
        <f t="shared" ref="P120:P123" si="61">IF(N120&gt;4.5,"SE CUMPLE PLENAMENTE",IF(N120&gt;3.7,"SE CUMPLE EN ALTO GRADO",IF(N120&gt;2.9,"SE CUMPLE ACEPTABLEMENTE",IF(N120&gt;1.9,"SE CUMPLE INSATISFACTORIAMENTE","NO SE CUMPLE"))))</f>
        <v>#DIV/0!</v>
      </c>
      <c r="Q120" s="34" t="e">
        <f t="shared" si="59"/>
        <v>#DIV/0!</v>
      </c>
      <c r="R120" s="36" t="e">
        <f t="shared" si="60"/>
        <v>#DIV/0!</v>
      </c>
      <c r="S120" s="105"/>
      <c r="T120" s="215"/>
      <c r="U120" s="135"/>
      <c r="V120" s="135"/>
      <c r="W120" s="227"/>
      <c r="X120" s="135"/>
      <c r="Y120" s="135"/>
      <c r="Z120" s="217"/>
      <c r="AA120" s="135"/>
      <c r="AB120" s="135"/>
      <c r="AC120" s="135"/>
      <c r="AD120" s="135"/>
      <c r="AE120" s="135"/>
      <c r="AF120" s="135"/>
      <c r="AG120" s="135"/>
      <c r="AH120" s="135"/>
      <c r="AI120" s="217"/>
      <c r="AJ120" s="135"/>
      <c r="AK120" s="135"/>
      <c r="AL120" s="135"/>
      <c r="AM120" s="135"/>
      <c r="AN120" s="135"/>
      <c r="AO120" s="217"/>
      <c r="AP120" s="135"/>
    </row>
    <row r="121" spans="1:42" ht="72" customHeight="1" x14ac:dyDescent="0.2">
      <c r="A121" s="126"/>
      <c r="B121" s="129"/>
      <c r="C121" s="133"/>
      <c r="D121" s="129"/>
      <c r="E121" s="6" t="s">
        <v>208</v>
      </c>
      <c r="F121" s="6">
        <v>72</v>
      </c>
      <c r="G121" s="5" t="s">
        <v>212</v>
      </c>
      <c r="H121" s="33" t="s">
        <v>406</v>
      </c>
      <c r="I121" s="3"/>
      <c r="J121" s="29" t="s">
        <v>403</v>
      </c>
      <c r="K121" s="29"/>
      <c r="L121" s="29" t="s">
        <v>403</v>
      </c>
      <c r="M121" s="34"/>
      <c r="N121" s="34" t="e">
        <f>AVERAGE(J121:L121)</f>
        <v>#DIV/0!</v>
      </c>
      <c r="O121" s="34" t="e">
        <f>((N121*100%)/5)</f>
        <v>#DIV/0!</v>
      </c>
      <c r="P121" s="34" t="e">
        <f t="shared" si="61"/>
        <v>#DIV/0!</v>
      </c>
      <c r="Q121" s="34" t="e">
        <f t="shared" si="59"/>
        <v>#DIV/0!</v>
      </c>
      <c r="R121" s="36" t="e">
        <f t="shared" si="60"/>
        <v>#DIV/0!</v>
      </c>
      <c r="S121" s="105"/>
      <c r="T121" s="215"/>
      <c r="U121" s="135"/>
      <c r="V121" s="135"/>
      <c r="W121" s="227"/>
      <c r="X121" s="135"/>
      <c r="Y121" s="135"/>
      <c r="Z121" s="217"/>
      <c r="AA121" s="135"/>
      <c r="AB121" s="135"/>
      <c r="AC121" s="135"/>
      <c r="AD121" s="135"/>
      <c r="AE121" s="135"/>
      <c r="AF121" s="135"/>
      <c r="AG121" s="135"/>
      <c r="AH121" s="135"/>
      <c r="AI121" s="217"/>
      <c r="AJ121" s="135"/>
      <c r="AK121" s="135"/>
      <c r="AL121" s="135"/>
      <c r="AM121" s="135"/>
      <c r="AN121" s="135"/>
      <c r="AO121" s="217"/>
      <c r="AP121" s="135"/>
    </row>
    <row r="122" spans="1:42" ht="76.5" customHeight="1" x14ac:dyDescent="0.2">
      <c r="A122" s="126"/>
      <c r="B122" s="129"/>
      <c r="C122" s="133"/>
      <c r="D122" s="129"/>
      <c r="E122" s="6" t="s">
        <v>209</v>
      </c>
      <c r="F122" s="6">
        <v>73</v>
      </c>
      <c r="G122" s="5" t="s">
        <v>213</v>
      </c>
      <c r="H122" s="3"/>
      <c r="I122" s="3"/>
      <c r="J122" s="29" t="s">
        <v>403</v>
      </c>
      <c r="K122" s="29"/>
      <c r="L122" s="29" t="s">
        <v>403</v>
      </c>
      <c r="M122" s="34"/>
      <c r="N122" s="34" t="e">
        <f>AVERAGE(J122:L122)</f>
        <v>#DIV/0!</v>
      </c>
      <c r="O122" s="34" t="e">
        <f>((N122*100%)/5)</f>
        <v>#DIV/0!</v>
      </c>
      <c r="P122" s="34" t="e">
        <f t="shared" si="61"/>
        <v>#DIV/0!</v>
      </c>
      <c r="Q122" s="34" t="e">
        <f t="shared" si="59"/>
        <v>#DIV/0!</v>
      </c>
      <c r="R122" s="36" t="e">
        <f t="shared" si="60"/>
        <v>#DIV/0!</v>
      </c>
      <c r="S122" s="105"/>
      <c r="T122" s="215"/>
      <c r="U122" s="135"/>
      <c r="V122" s="135"/>
      <c r="W122" s="227"/>
      <c r="X122" s="135"/>
      <c r="Y122" s="135"/>
      <c r="Z122" s="217"/>
      <c r="AA122" s="135"/>
      <c r="AB122" s="135"/>
      <c r="AC122" s="135"/>
      <c r="AD122" s="135"/>
      <c r="AE122" s="135"/>
      <c r="AF122" s="135"/>
      <c r="AG122" s="135"/>
      <c r="AH122" s="135"/>
      <c r="AI122" s="217"/>
      <c r="AJ122" s="135"/>
      <c r="AK122" s="135"/>
      <c r="AL122" s="135"/>
      <c r="AM122" s="135"/>
      <c r="AN122" s="135"/>
      <c r="AO122" s="217"/>
      <c r="AP122" s="135"/>
    </row>
    <row r="123" spans="1:42" ht="104.25" customHeight="1" x14ac:dyDescent="0.2">
      <c r="A123" s="126"/>
      <c r="B123" s="129"/>
      <c r="C123" s="133"/>
      <c r="D123" s="129"/>
      <c r="E123" s="6" t="s">
        <v>210</v>
      </c>
      <c r="F123" s="6">
        <v>74</v>
      </c>
      <c r="G123" s="5" t="s">
        <v>214</v>
      </c>
      <c r="H123" s="3"/>
      <c r="I123" s="3"/>
      <c r="J123" s="29" t="s">
        <v>403</v>
      </c>
      <c r="K123" s="29" t="s">
        <v>403</v>
      </c>
      <c r="L123" s="29"/>
      <c r="M123" s="34"/>
      <c r="N123" s="34" t="e">
        <f>AVERAGE(J123:K123)</f>
        <v>#DIV/0!</v>
      </c>
      <c r="O123" s="34" t="e">
        <f>((N123*100%)/5)</f>
        <v>#DIV/0!</v>
      </c>
      <c r="P123" s="34" t="e">
        <f t="shared" si="61"/>
        <v>#DIV/0!</v>
      </c>
      <c r="Q123" s="34" t="e">
        <f t="shared" si="59"/>
        <v>#DIV/0!</v>
      </c>
      <c r="R123" s="36" t="e">
        <f>N123</f>
        <v>#DIV/0!</v>
      </c>
      <c r="S123" s="106"/>
      <c r="T123" s="210"/>
      <c r="U123" s="136"/>
      <c r="V123" s="136"/>
      <c r="W123" s="225"/>
      <c r="X123" s="136"/>
      <c r="Y123" s="136"/>
      <c r="Z123" s="218"/>
      <c r="AA123" s="136"/>
      <c r="AB123" s="135"/>
      <c r="AC123" s="135"/>
      <c r="AD123" s="135"/>
      <c r="AE123" s="135"/>
      <c r="AF123" s="135"/>
      <c r="AG123" s="135"/>
      <c r="AH123" s="135"/>
      <c r="AI123" s="217"/>
      <c r="AJ123" s="135"/>
      <c r="AK123" s="135"/>
      <c r="AL123" s="135"/>
      <c r="AM123" s="135"/>
      <c r="AN123" s="135"/>
      <c r="AO123" s="217"/>
      <c r="AP123" s="135"/>
    </row>
    <row r="124" spans="1:42" ht="14.25" x14ac:dyDescent="0.2">
      <c r="A124" s="126"/>
      <c r="B124" s="129"/>
      <c r="C124" s="4"/>
      <c r="D124" s="4"/>
      <c r="E124" s="4"/>
      <c r="F124" s="4"/>
      <c r="G124" s="15">
        <f>COUNTA(G119:G123)</f>
        <v>5</v>
      </c>
      <c r="H124" s="4"/>
      <c r="I124" s="4"/>
      <c r="J124" s="31"/>
      <c r="K124" s="31"/>
      <c r="L124" s="31"/>
      <c r="M124" s="35"/>
      <c r="N124" s="35"/>
      <c r="O124" s="35"/>
      <c r="P124" s="35"/>
      <c r="Q124" s="35"/>
      <c r="R124" s="35"/>
      <c r="S124" s="35"/>
      <c r="T124" s="214"/>
      <c r="U124" s="208"/>
      <c r="V124" s="208"/>
      <c r="W124" s="226"/>
      <c r="X124" s="208"/>
      <c r="Y124" s="208"/>
      <c r="Z124" s="208"/>
      <c r="AA124" s="223"/>
      <c r="AB124" s="135"/>
      <c r="AC124" s="135"/>
      <c r="AD124" s="135"/>
      <c r="AE124" s="135"/>
      <c r="AF124" s="135"/>
      <c r="AG124" s="135"/>
      <c r="AH124" s="135"/>
      <c r="AI124" s="217"/>
      <c r="AJ124" s="135"/>
      <c r="AK124" s="135"/>
      <c r="AL124" s="135"/>
      <c r="AM124" s="135"/>
      <c r="AN124" s="135"/>
      <c r="AO124" s="217"/>
      <c r="AP124" s="135"/>
    </row>
    <row r="125" spans="1:42" ht="175.5" customHeight="1" x14ac:dyDescent="0.2">
      <c r="A125" s="126"/>
      <c r="B125" s="129"/>
      <c r="C125" s="130" t="s">
        <v>216</v>
      </c>
      <c r="D125" s="129" t="s">
        <v>221</v>
      </c>
      <c r="E125" s="6" t="s">
        <v>218</v>
      </c>
      <c r="F125" s="6">
        <v>75</v>
      </c>
      <c r="G125" s="5" t="s">
        <v>219</v>
      </c>
      <c r="H125" s="3"/>
      <c r="I125" s="3"/>
      <c r="J125" s="29" t="s">
        <v>403</v>
      </c>
      <c r="K125" s="29"/>
      <c r="L125" s="29"/>
      <c r="M125" s="34"/>
      <c r="N125" s="34" t="e">
        <f>AVERAGE(J125)</f>
        <v>#DIV/0!</v>
      </c>
      <c r="O125" s="34" t="e">
        <f>((N125*100%)/5)</f>
        <v>#DIV/0!</v>
      </c>
      <c r="P125" s="34" t="e">
        <f t="shared" ref="P125:P126" si="62">IF(N125&gt;4.5,"SE CUMPLE PLENAMENTE",IF(N125&gt;3.7,"SE CUMPLE EN ALTO GRADO",IF(N125&gt;2.9,"SE CUMPLE ACEPTABLEMENTE",IF(N125&gt;1.9,"SE CUMPLE INSATISFACTORIAMENTE","NO SE CUMPLE"))))</f>
        <v>#DIV/0!</v>
      </c>
      <c r="Q125" s="34" t="e">
        <f t="shared" ref="Q125:Q126" si="63">IF(N125&gt;4.5,"A",IF(N125&gt;3.7,"B",IF(N125&gt;2.9,"C",IF(N125&gt;1.9,"D","E"))))</f>
        <v>#DIV/0!</v>
      </c>
      <c r="R125" s="36" t="e">
        <f t="shared" ref="R125:R126" si="64">N125</f>
        <v>#DIV/0!</v>
      </c>
      <c r="S125" s="104" t="e">
        <f>AVERAGE(N125:N126)</f>
        <v>#DIV/0!</v>
      </c>
      <c r="T125" s="209" t="e">
        <f>S125/5</f>
        <v>#DIV/0!</v>
      </c>
      <c r="U125" s="131" t="e">
        <f>IF(S125&gt;4.5,"SE CUMPLE PLENAMENTE",IF(S125&gt;3.7,"SE CUMPLE EN ALTO GRADO",IF(S125&gt;2.9,"SE CUMPLE ACEPTABLEMENTE",IF(S125&gt;1.9,"SE CUMPLE INSATISFACTORIAMENTE","NO SE CUMPLE"))))</f>
        <v>#DIV/0!</v>
      </c>
      <c r="V125" s="131" t="e">
        <f>IF(S125&gt;4.5,"A",IF(S125&gt;3.7,"B",IF(S125&gt;2.9,"C",IF(S125&gt;1.9,"D","E"))))</f>
        <v>#DIV/0!</v>
      </c>
      <c r="W125" s="224">
        <f>+Ponderación_Características!J102</f>
        <v>0.42857142857142855</v>
      </c>
      <c r="X125" s="131" t="str">
        <f>+Ponderación_Características!K102</f>
        <v>Prueba característica 26</v>
      </c>
      <c r="Y125" s="224" t="e">
        <f>+T125*W125</f>
        <v>#DIV/0!</v>
      </c>
      <c r="Z125" s="216"/>
      <c r="AA125" s="131" t="e">
        <f>+S125</f>
        <v>#DIV/0!</v>
      </c>
      <c r="AB125" s="135"/>
      <c r="AC125" s="135"/>
      <c r="AD125" s="135"/>
      <c r="AE125" s="135"/>
      <c r="AF125" s="135"/>
      <c r="AG125" s="135"/>
      <c r="AH125" s="135"/>
      <c r="AI125" s="217"/>
      <c r="AJ125" s="135"/>
      <c r="AK125" s="135"/>
      <c r="AL125" s="135"/>
      <c r="AM125" s="135"/>
      <c r="AN125" s="135"/>
      <c r="AO125" s="217"/>
      <c r="AP125" s="135"/>
    </row>
    <row r="126" spans="1:42" ht="142.5" customHeight="1" x14ac:dyDescent="0.2">
      <c r="A126" s="134"/>
      <c r="B126" s="129"/>
      <c r="C126" s="130"/>
      <c r="D126" s="129"/>
      <c r="E126" s="6" t="s">
        <v>217</v>
      </c>
      <c r="F126" s="6">
        <v>76</v>
      </c>
      <c r="G126" s="5" t="s">
        <v>220</v>
      </c>
      <c r="H126" s="3"/>
      <c r="I126" s="3"/>
      <c r="J126" s="29" t="s">
        <v>403</v>
      </c>
      <c r="K126" s="29"/>
      <c r="L126" s="29"/>
      <c r="M126" s="34"/>
      <c r="N126" s="34" t="e">
        <f>AVERAGE(J126)</f>
        <v>#DIV/0!</v>
      </c>
      <c r="O126" s="34" t="e">
        <f>((N126*100%)/5)</f>
        <v>#DIV/0!</v>
      </c>
      <c r="P126" s="34" t="e">
        <f t="shared" si="62"/>
        <v>#DIV/0!</v>
      </c>
      <c r="Q126" s="34" t="e">
        <f t="shared" si="63"/>
        <v>#DIV/0!</v>
      </c>
      <c r="R126" s="36" t="e">
        <f t="shared" si="64"/>
        <v>#DIV/0!</v>
      </c>
      <c r="S126" s="106"/>
      <c r="T126" s="210"/>
      <c r="U126" s="136"/>
      <c r="V126" s="136"/>
      <c r="W126" s="225"/>
      <c r="X126" s="136"/>
      <c r="Y126" s="225"/>
      <c r="Z126" s="218"/>
      <c r="AA126" s="136"/>
      <c r="AB126" s="135"/>
      <c r="AC126" s="135"/>
      <c r="AD126" s="135"/>
      <c r="AE126" s="135"/>
      <c r="AF126" s="135"/>
      <c r="AG126" s="135"/>
      <c r="AH126" s="135"/>
      <c r="AI126" s="217"/>
      <c r="AJ126" s="135"/>
      <c r="AK126" s="135"/>
      <c r="AL126" s="135"/>
      <c r="AM126" s="135"/>
      <c r="AN126" s="135"/>
      <c r="AO126" s="217"/>
      <c r="AP126" s="135"/>
    </row>
    <row r="127" spans="1:42" ht="14.25" x14ac:dyDescent="0.2">
      <c r="A127" s="7"/>
      <c r="B127" s="7"/>
      <c r="C127" s="12"/>
      <c r="D127" s="12"/>
      <c r="E127" s="12"/>
      <c r="F127" s="12"/>
      <c r="G127" s="16">
        <f>COUNTA(G125:G126)</f>
        <v>2</v>
      </c>
      <c r="H127" s="12"/>
      <c r="I127" s="12"/>
      <c r="J127" s="31"/>
      <c r="K127" s="31"/>
      <c r="L127" s="31"/>
      <c r="M127" s="35"/>
      <c r="N127" s="35"/>
      <c r="O127" s="35"/>
      <c r="P127" s="35"/>
      <c r="Q127" s="35"/>
      <c r="R127" s="35"/>
      <c r="S127" s="35"/>
      <c r="T127" s="214"/>
      <c r="U127" s="208"/>
      <c r="V127" s="208"/>
      <c r="W127" s="226"/>
      <c r="X127" s="208"/>
      <c r="Y127" s="208"/>
      <c r="Z127" s="208"/>
      <c r="AA127" s="223"/>
      <c r="AB127" s="136"/>
      <c r="AC127" s="136"/>
      <c r="AD127" s="136"/>
      <c r="AE127" s="136"/>
      <c r="AF127" s="136"/>
      <c r="AG127" s="136"/>
      <c r="AH127" s="136"/>
      <c r="AI127" s="218"/>
      <c r="AJ127" s="136"/>
      <c r="AK127" s="135"/>
      <c r="AL127" s="135"/>
      <c r="AM127" s="135"/>
      <c r="AN127" s="135"/>
      <c r="AO127" s="217"/>
      <c r="AP127" s="135"/>
    </row>
    <row r="128" spans="1:42" ht="14.25" x14ac:dyDescent="0.2">
      <c r="A128" s="8"/>
      <c r="B128" s="18"/>
      <c r="C128" s="18"/>
      <c r="D128" s="18"/>
      <c r="E128" s="18"/>
      <c r="F128" s="18"/>
      <c r="G128" s="16">
        <f>SUM(G124+G127)</f>
        <v>7</v>
      </c>
      <c r="H128" s="18"/>
      <c r="I128" s="18"/>
      <c r="J128" s="31"/>
      <c r="K128" s="31"/>
      <c r="L128" s="31"/>
      <c r="M128" s="35"/>
      <c r="N128" s="35"/>
      <c r="O128" s="35"/>
      <c r="P128" s="35"/>
      <c r="Q128" s="35"/>
      <c r="R128" s="35"/>
      <c r="S128" s="35"/>
      <c r="T128" s="214"/>
      <c r="U128" s="208"/>
      <c r="V128" s="208"/>
      <c r="W128" s="226"/>
      <c r="X128" s="208"/>
      <c r="Y128" s="208"/>
      <c r="Z128" s="208"/>
      <c r="AA128" s="223"/>
      <c r="AB128" s="223"/>
      <c r="AC128" s="223"/>
      <c r="AD128" s="223"/>
      <c r="AE128" s="223"/>
      <c r="AF128" s="223"/>
      <c r="AG128" s="223"/>
      <c r="AH128" s="223"/>
      <c r="AI128" s="223"/>
      <c r="AJ128" s="223"/>
      <c r="AK128" s="135"/>
      <c r="AL128" s="135"/>
      <c r="AM128" s="135"/>
      <c r="AN128" s="135"/>
      <c r="AO128" s="217"/>
      <c r="AP128" s="135"/>
    </row>
    <row r="129" spans="1:42" ht="57.75" customHeight="1" x14ac:dyDescent="0.2">
      <c r="A129" s="142" t="s">
        <v>234</v>
      </c>
      <c r="B129" s="129" t="s">
        <v>223</v>
      </c>
      <c r="C129" s="132" t="s">
        <v>224</v>
      </c>
      <c r="D129" s="131" t="s">
        <v>226</v>
      </c>
      <c r="E129" s="6" t="s">
        <v>225</v>
      </c>
      <c r="F129" s="6">
        <v>77</v>
      </c>
      <c r="G129" s="5" t="s">
        <v>227</v>
      </c>
      <c r="H129" s="3"/>
      <c r="I129" s="3"/>
      <c r="J129" s="29"/>
      <c r="K129" s="29"/>
      <c r="L129" s="29" t="s">
        <v>403</v>
      </c>
      <c r="M129" s="34"/>
      <c r="N129" s="34" t="e">
        <f>AVERAGE(L129)</f>
        <v>#DIV/0!</v>
      </c>
      <c r="O129" s="34" t="e">
        <f>((N129*100%)/5)</f>
        <v>#DIV/0!</v>
      </c>
      <c r="P129" s="34" t="e">
        <f t="shared" ref="P129:P133" si="65">IF(N129&gt;4.5,"SE CUMPLE PLENAMENTE",IF(N129&gt;3.7,"SE CUMPLE EN ALTO GRADO",IF(N129&gt;2.9,"SE CUMPLE ACEPTABLEMENTE",IF(N129&gt;1.9,"SE CUMPLE INSATISFACTORIAMENTE","NO SE CUMPLE"))))</f>
        <v>#DIV/0!</v>
      </c>
      <c r="Q129" s="34" t="e">
        <f t="shared" ref="Q129:Q133" si="66">IF(N129&gt;4.5,"A",IF(N129&gt;3.7,"B",IF(N129&gt;2.9,"C",IF(N129&gt;1.9,"D","E"))))</f>
        <v>#DIV/0!</v>
      </c>
      <c r="R129" s="36" t="e">
        <f t="shared" ref="R129:R133" si="67">N129</f>
        <v>#DIV/0!</v>
      </c>
      <c r="S129" s="104" t="e">
        <f>AVERAGE(N129:N133)</f>
        <v>#DIV/0!</v>
      </c>
      <c r="T129" s="209" t="e">
        <f>S129/5</f>
        <v>#DIV/0!</v>
      </c>
      <c r="U129" s="131" t="e">
        <f>IF(S129&gt;4.5,"SE CUMPLE PLENAMENTE",IF(S129&gt;3.7,"SE CUMPLE EN ALTO GRADO",IF(S129&gt;2.9,"SE CUMPLE ACEPTABLEMENTE",IF(S129&gt;1.9,"SE CUMPLE INSATISFACTORIAMENTE","NO SE CUMPLE"))))</f>
        <v>#DIV/0!</v>
      </c>
      <c r="V129" s="131" t="e">
        <f>IF(S129&gt;4.5,"A",IF(S129&gt;3.7,"B",IF(S129&gt;2.9,"C",IF(S129&gt;1.9,"D","E"))))</f>
        <v>#DIV/0!</v>
      </c>
      <c r="W129" s="224">
        <f>+Ponderación_Características!J111</f>
        <v>1</v>
      </c>
      <c r="X129" s="131" t="str">
        <f>+Ponderación_Características!K111</f>
        <v>Prueba característica 27</v>
      </c>
      <c r="Y129" s="131" t="e">
        <v>#DIV/0!</v>
      </c>
      <c r="Z129" s="216"/>
      <c r="AA129" s="131" t="e">
        <f>+S129</f>
        <v>#DIV/0!</v>
      </c>
      <c r="AB129" s="131" t="e">
        <f>AVERAGE(S129)</f>
        <v>#DIV/0!</v>
      </c>
      <c r="AC129" s="131" t="e">
        <f>AB129/5</f>
        <v>#DIV/0!</v>
      </c>
      <c r="AD129" s="131" t="e">
        <f>IF(AB129&gt;4.5,"SE CUMPLE PLENAMENTE",IF(AB129&gt;3.7,"SE CUMPLE EN ALTO GRADO",IF(AB129&gt;2.9,"SE CUMPLE ACEPTABLEMENTE",IF(AB129&gt;1.9,"SE CUMPLE INSATISFACTORIAMENTE","NO SE CUMPLE"))))</f>
        <v>#DIV/0!</v>
      </c>
      <c r="AE129" s="131"/>
      <c r="AF129" s="131"/>
      <c r="AG129" s="131" t="str">
        <f>+Ponderación_Factores!K24</f>
        <v>Prueba factor 8</v>
      </c>
      <c r="AH129" s="131"/>
      <c r="AI129" s="216"/>
      <c r="AJ129" s="131"/>
      <c r="AK129" s="135"/>
      <c r="AL129" s="135"/>
      <c r="AM129" s="135"/>
      <c r="AN129" s="135"/>
      <c r="AO129" s="217"/>
      <c r="AP129" s="135"/>
    </row>
    <row r="130" spans="1:42" ht="97.5" customHeight="1" x14ac:dyDescent="0.2">
      <c r="A130" s="143"/>
      <c r="B130" s="129"/>
      <c r="C130" s="140"/>
      <c r="D130" s="135"/>
      <c r="E130" s="6" t="s">
        <v>225</v>
      </c>
      <c r="F130" s="6">
        <v>78</v>
      </c>
      <c r="G130" s="5" t="s">
        <v>228</v>
      </c>
      <c r="H130" s="3"/>
      <c r="I130" s="3"/>
      <c r="J130" s="29" t="s">
        <v>403</v>
      </c>
      <c r="K130" s="29"/>
      <c r="L130" s="29" t="s">
        <v>403</v>
      </c>
      <c r="M130" s="34"/>
      <c r="N130" s="34" t="e">
        <f>AVERAGE(J130:L130)</f>
        <v>#DIV/0!</v>
      </c>
      <c r="O130" s="34" t="e">
        <f>((N130*100%)/5)</f>
        <v>#DIV/0!</v>
      </c>
      <c r="P130" s="34" t="e">
        <f t="shared" si="65"/>
        <v>#DIV/0!</v>
      </c>
      <c r="Q130" s="34" t="e">
        <f t="shared" si="66"/>
        <v>#DIV/0!</v>
      </c>
      <c r="R130" s="36" t="e">
        <f t="shared" si="67"/>
        <v>#DIV/0!</v>
      </c>
      <c r="S130" s="105"/>
      <c r="T130" s="215"/>
      <c r="U130" s="135"/>
      <c r="V130" s="135"/>
      <c r="W130" s="227"/>
      <c r="X130" s="135"/>
      <c r="Y130" s="135"/>
      <c r="Z130" s="217"/>
      <c r="AA130" s="135"/>
      <c r="AB130" s="135"/>
      <c r="AC130" s="135"/>
      <c r="AD130" s="135"/>
      <c r="AE130" s="135"/>
      <c r="AF130" s="135"/>
      <c r="AG130" s="135"/>
      <c r="AH130" s="135"/>
      <c r="AI130" s="217"/>
      <c r="AJ130" s="135"/>
      <c r="AK130" s="135"/>
      <c r="AL130" s="135"/>
      <c r="AM130" s="135"/>
      <c r="AN130" s="135"/>
      <c r="AO130" s="217"/>
      <c r="AP130" s="135"/>
    </row>
    <row r="131" spans="1:42" ht="111.75" customHeight="1" x14ac:dyDescent="0.2">
      <c r="A131" s="143"/>
      <c r="B131" s="129"/>
      <c r="C131" s="140"/>
      <c r="D131" s="135"/>
      <c r="E131" s="6" t="s">
        <v>225</v>
      </c>
      <c r="F131" s="6">
        <v>79</v>
      </c>
      <c r="G131" s="5" t="s">
        <v>229</v>
      </c>
      <c r="H131" s="3"/>
      <c r="I131" s="3"/>
      <c r="J131" s="29" t="s">
        <v>403</v>
      </c>
      <c r="K131" s="29"/>
      <c r="L131" s="29" t="s">
        <v>403</v>
      </c>
      <c r="M131" s="34"/>
      <c r="N131" s="34" t="e">
        <f>AVERAGE(J131:L131)</f>
        <v>#DIV/0!</v>
      </c>
      <c r="O131" s="34" t="e">
        <f>((N131*100%)/5)</f>
        <v>#DIV/0!</v>
      </c>
      <c r="P131" s="34" t="e">
        <f t="shared" si="65"/>
        <v>#DIV/0!</v>
      </c>
      <c r="Q131" s="34" t="e">
        <f t="shared" si="66"/>
        <v>#DIV/0!</v>
      </c>
      <c r="R131" s="36" t="e">
        <f t="shared" si="67"/>
        <v>#DIV/0!</v>
      </c>
      <c r="S131" s="105"/>
      <c r="T131" s="215"/>
      <c r="U131" s="135"/>
      <c r="V131" s="135"/>
      <c r="W131" s="227"/>
      <c r="X131" s="135"/>
      <c r="Y131" s="135"/>
      <c r="Z131" s="217"/>
      <c r="AA131" s="135"/>
      <c r="AB131" s="135"/>
      <c r="AC131" s="135"/>
      <c r="AD131" s="135"/>
      <c r="AE131" s="135"/>
      <c r="AF131" s="135"/>
      <c r="AG131" s="135"/>
      <c r="AH131" s="135"/>
      <c r="AI131" s="217"/>
      <c r="AJ131" s="135"/>
      <c r="AK131" s="135"/>
      <c r="AL131" s="135"/>
      <c r="AM131" s="135"/>
      <c r="AN131" s="135"/>
      <c r="AO131" s="217"/>
      <c r="AP131" s="135"/>
    </row>
    <row r="132" spans="1:42" ht="46.5" customHeight="1" x14ac:dyDescent="0.2">
      <c r="A132" s="143"/>
      <c r="B132" s="129"/>
      <c r="C132" s="140"/>
      <c r="D132" s="135"/>
      <c r="E132" s="6" t="s">
        <v>225</v>
      </c>
      <c r="F132" s="6">
        <v>80</v>
      </c>
      <c r="G132" s="5" t="s">
        <v>230</v>
      </c>
      <c r="H132" s="3"/>
      <c r="I132" s="3"/>
      <c r="J132" s="29" t="s">
        <v>403</v>
      </c>
      <c r="K132" s="29"/>
      <c r="L132" s="29"/>
      <c r="M132" s="34"/>
      <c r="N132" s="34" t="e">
        <f>AVERAGE(J132)</f>
        <v>#DIV/0!</v>
      </c>
      <c r="O132" s="34" t="e">
        <f>((N132*100%)/5)</f>
        <v>#DIV/0!</v>
      </c>
      <c r="P132" s="34" t="e">
        <f t="shared" si="65"/>
        <v>#DIV/0!</v>
      </c>
      <c r="Q132" s="34" t="e">
        <f t="shared" si="66"/>
        <v>#DIV/0!</v>
      </c>
      <c r="R132" s="36" t="e">
        <f t="shared" si="67"/>
        <v>#DIV/0!</v>
      </c>
      <c r="S132" s="105"/>
      <c r="T132" s="215"/>
      <c r="U132" s="135"/>
      <c r="V132" s="135"/>
      <c r="W132" s="227"/>
      <c r="X132" s="135"/>
      <c r="Y132" s="135"/>
      <c r="Z132" s="217"/>
      <c r="AA132" s="135"/>
      <c r="AB132" s="135"/>
      <c r="AC132" s="135"/>
      <c r="AD132" s="135"/>
      <c r="AE132" s="135"/>
      <c r="AF132" s="135"/>
      <c r="AG132" s="135"/>
      <c r="AH132" s="135"/>
      <c r="AI132" s="217"/>
      <c r="AJ132" s="135"/>
      <c r="AK132" s="135"/>
      <c r="AL132" s="135"/>
      <c r="AM132" s="135"/>
      <c r="AN132" s="135"/>
      <c r="AO132" s="217"/>
      <c r="AP132" s="135"/>
    </row>
    <row r="133" spans="1:42" ht="80.25" customHeight="1" x14ac:dyDescent="0.2">
      <c r="A133" s="144"/>
      <c r="B133" s="129"/>
      <c r="C133" s="141"/>
      <c r="D133" s="136"/>
      <c r="E133" s="6" t="s">
        <v>225</v>
      </c>
      <c r="F133" s="6">
        <v>81</v>
      </c>
      <c r="G133" s="27" t="s">
        <v>231</v>
      </c>
      <c r="H133" s="3"/>
      <c r="I133" s="3"/>
      <c r="J133" s="29"/>
      <c r="K133" s="29" t="s">
        <v>403</v>
      </c>
      <c r="L133" s="29"/>
      <c r="M133" s="34"/>
      <c r="N133" s="34" t="e">
        <f>AVERAGE(K133)</f>
        <v>#DIV/0!</v>
      </c>
      <c r="O133" s="34" t="e">
        <f>((N133*100%)/5)</f>
        <v>#DIV/0!</v>
      </c>
      <c r="P133" s="34" t="e">
        <f t="shared" si="65"/>
        <v>#DIV/0!</v>
      </c>
      <c r="Q133" s="34" t="e">
        <f t="shared" si="66"/>
        <v>#DIV/0!</v>
      </c>
      <c r="R133" s="36" t="e">
        <f t="shared" si="67"/>
        <v>#DIV/0!</v>
      </c>
      <c r="S133" s="106"/>
      <c r="T133" s="210"/>
      <c r="U133" s="136"/>
      <c r="V133" s="136"/>
      <c r="W133" s="225"/>
      <c r="X133" s="136"/>
      <c r="Y133" s="136"/>
      <c r="Z133" s="218"/>
      <c r="AA133" s="136"/>
      <c r="AB133" s="135"/>
      <c r="AC133" s="135"/>
      <c r="AD133" s="135"/>
      <c r="AE133" s="135"/>
      <c r="AF133" s="135"/>
      <c r="AG133" s="135"/>
      <c r="AH133" s="135"/>
      <c r="AI133" s="217"/>
      <c r="AJ133" s="135"/>
      <c r="AK133" s="135"/>
      <c r="AL133" s="135"/>
      <c r="AM133" s="135"/>
      <c r="AN133" s="135"/>
      <c r="AO133" s="217"/>
      <c r="AP133" s="135"/>
    </row>
    <row r="134" spans="1:42" ht="14.25" x14ac:dyDescent="0.2">
      <c r="A134" s="7"/>
      <c r="B134" s="7"/>
      <c r="C134" s="12"/>
      <c r="D134" s="12"/>
      <c r="E134" s="12"/>
      <c r="F134" s="12"/>
      <c r="G134" s="16">
        <f>COUNTA(G129:G133)</f>
        <v>5</v>
      </c>
      <c r="H134" s="12"/>
      <c r="I134" s="12"/>
      <c r="J134" s="31"/>
      <c r="K134" s="31"/>
      <c r="L134" s="31"/>
      <c r="M134" s="35"/>
      <c r="N134" s="35"/>
      <c r="O134" s="35"/>
      <c r="P134" s="35"/>
      <c r="Q134" s="35"/>
      <c r="R134" s="35"/>
      <c r="S134" s="35"/>
      <c r="T134" s="214"/>
      <c r="U134" s="208"/>
      <c r="V134" s="208"/>
      <c r="W134" s="226"/>
      <c r="X134" s="208"/>
      <c r="Y134" s="208"/>
      <c r="Z134" s="208"/>
      <c r="AA134" s="223"/>
      <c r="AB134" s="136"/>
      <c r="AC134" s="136"/>
      <c r="AD134" s="136"/>
      <c r="AE134" s="136"/>
      <c r="AF134" s="136"/>
      <c r="AG134" s="136"/>
      <c r="AH134" s="136"/>
      <c r="AI134" s="218"/>
      <c r="AJ134" s="136"/>
      <c r="AK134" s="135"/>
      <c r="AL134" s="135"/>
      <c r="AM134" s="135"/>
      <c r="AN134" s="135"/>
      <c r="AO134" s="217"/>
      <c r="AP134" s="135"/>
    </row>
    <row r="135" spans="1:42" ht="14.25" x14ac:dyDescent="0.2">
      <c r="A135" s="8"/>
      <c r="B135" s="19"/>
      <c r="C135" s="18"/>
      <c r="D135" s="18"/>
      <c r="E135" s="18"/>
      <c r="F135" s="18"/>
      <c r="G135" s="16">
        <f>G134</f>
        <v>5</v>
      </c>
      <c r="H135" s="18"/>
      <c r="I135" s="18"/>
      <c r="J135" s="31"/>
      <c r="K135" s="31"/>
      <c r="L135" s="31"/>
      <c r="M135" s="35"/>
      <c r="N135" s="35"/>
      <c r="O135" s="35"/>
      <c r="P135" s="35"/>
      <c r="Q135" s="35"/>
      <c r="R135" s="35"/>
      <c r="S135" s="35"/>
      <c r="T135" s="214"/>
      <c r="U135" s="208"/>
      <c r="V135" s="208"/>
      <c r="W135" s="226"/>
      <c r="X135" s="208"/>
      <c r="Y135" s="208"/>
      <c r="Z135" s="208"/>
      <c r="AA135" s="223"/>
      <c r="AB135" s="223"/>
      <c r="AC135" s="223"/>
      <c r="AD135" s="223"/>
      <c r="AE135" s="223"/>
      <c r="AF135" s="223"/>
      <c r="AG135" s="223"/>
      <c r="AH135" s="223"/>
      <c r="AI135" s="223"/>
      <c r="AJ135" s="223"/>
      <c r="AK135" s="135"/>
      <c r="AL135" s="135"/>
      <c r="AM135" s="135"/>
      <c r="AN135" s="135"/>
      <c r="AO135" s="217"/>
      <c r="AP135" s="135"/>
    </row>
    <row r="136" spans="1:42" ht="90.75" customHeight="1" x14ac:dyDescent="0.2">
      <c r="A136" s="125" t="s">
        <v>270</v>
      </c>
      <c r="B136" s="129" t="s">
        <v>233</v>
      </c>
      <c r="C136" s="133" t="s">
        <v>232</v>
      </c>
      <c r="D136" s="129" t="s">
        <v>235</v>
      </c>
      <c r="E136" s="6" t="s">
        <v>236</v>
      </c>
      <c r="F136" s="6">
        <v>82</v>
      </c>
      <c r="G136" s="5" t="s">
        <v>237</v>
      </c>
      <c r="H136" s="3"/>
      <c r="I136" s="3"/>
      <c r="J136" s="29" t="s">
        <v>403</v>
      </c>
      <c r="K136" s="29"/>
      <c r="L136" s="29" t="s">
        <v>403</v>
      </c>
      <c r="M136" s="34"/>
      <c r="N136" s="34" t="e">
        <f>AVERAGE(J136:L136)</f>
        <v>#DIV/0!</v>
      </c>
      <c r="O136" s="34" t="e">
        <f>((N136*100%)/5)</f>
        <v>#DIV/0!</v>
      </c>
      <c r="P136" s="34" t="e">
        <f t="shared" ref="P136:P137" si="68">IF(N136&gt;4.5,"SE CUMPLE PLENAMENTE",IF(N136&gt;3.7,"SE CUMPLE EN ALTO GRADO",IF(N136&gt;2.9,"SE CUMPLE ACEPTABLEMENTE",IF(N136&gt;1.9,"SE CUMPLE INSATISFACTORIAMENTE","NO SE CUMPLE"))))</f>
        <v>#DIV/0!</v>
      </c>
      <c r="Q136" s="34" t="e">
        <f t="shared" ref="Q136:Q137" si="69">IF(N136&gt;4.5,"A",IF(N136&gt;3.7,"B",IF(N136&gt;2.9,"C",IF(N136&gt;1.9,"D","E"))))</f>
        <v>#DIV/0!</v>
      </c>
      <c r="R136" s="36" t="e">
        <f t="shared" ref="R136:R137" si="70">N136</f>
        <v>#DIV/0!</v>
      </c>
      <c r="S136" s="104" t="e">
        <f>AVERAGE(N136:N137)</f>
        <v>#DIV/0!</v>
      </c>
      <c r="T136" s="209" t="e">
        <f>S136/5</f>
        <v>#DIV/0!</v>
      </c>
      <c r="U136" s="131" t="e">
        <f>IF(S136&gt;4.5,"SE CUMPLE PLENAMENTE",IF(S136&gt;3.7,"SE CUMPLE EN ALTO GRADO",IF(S136&gt;2.9,"SE CUMPLE ACEPTABLEMENTE",IF(S136&gt;1.9,"SE CUMPLE INSATISFACTORIAMENTE","NO SE CUMPLE"))))</f>
        <v>#DIV/0!</v>
      </c>
      <c r="V136" s="131" t="e">
        <f>IF(S136&gt;4.5,"A",IF(S136&gt;3.7,"B",IF(S136&gt;2.9,"C",IF(S136&gt;1.9,"D","E"))))</f>
        <v>#DIV/0!</v>
      </c>
      <c r="W136" s="224">
        <f>+Ponderación_Características!J120</f>
        <v>0.25</v>
      </c>
      <c r="X136" s="131" t="str">
        <f>+Ponderación_Características!K120</f>
        <v>Prueba característica 28</v>
      </c>
      <c r="Y136" s="224" t="e">
        <f>+T136*W136</f>
        <v>#DIV/0!</v>
      </c>
      <c r="Z136" s="216"/>
      <c r="AA136" s="131" t="e">
        <f>+S136</f>
        <v>#DIV/0!</v>
      </c>
      <c r="AB136" s="131" t="e">
        <f>AVERAGE(S136,S139,S144,S147,S151)</f>
        <v>#DIV/0!</v>
      </c>
      <c r="AC136" s="131" t="e">
        <f>AB136/5</f>
        <v>#DIV/0!</v>
      </c>
      <c r="AD136" s="131" t="e">
        <f>IF(AB136&gt;4.5,"SE CUMPLE PLENAMENTE",IF(AB136&gt;3.7,"SE CUMPLE EN ALTO GRADO",IF(AB136&gt;2.9,"SE CUMPLE ACEPTABLEMENTE",IF(AB136&gt;1.9,"SE CUMPLE INSATISFACTORIAMENTE","NO SE CUMPLE"))))</f>
        <v>#DIV/0!</v>
      </c>
      <c r="AE136" s="131"/>
      <c r="AF136" s="131"/>
      <c r="AG136" s="131" t="str">
        <f>+Ponderación_Factores!K25</f>
        <v>Prueba factor 9</v>
      </c>
      <c r="AH136" s="131"/>
      <c r="AI136" s="216"/>
      <c r="AJ136" s="131"/>
      <c r="AK136" s="135"/>
      <c r="AL136" s="135"/>
      <c r="AM136" s="135"/>
      <c r="AN136" s="135"/>
      <c r="AO136" s="217"/>
      <c r="AP136" s="135"/>
    </row>
    <row r="137" spans="1:42" ht="159" customHeight="1" x14ac:dyDescent="0.2">
      <c r="A137" s="126"/>
      <c r="B137" s="129"/>
      <c r="C137" s="133"/>
      <c r="D137" s="129"/>
      <c r="E137" s="6" t="s">
        <v>239</v>
      </c>
      <c r="F137" s="6">
        <v>83</v>
      </c>
      <c r="G137" s="27" t="s">
        <v>238</v>
      </c>
      <c r="H137" s="3"/>
      <c r="I137" s="3"/>
      <c r="J137" s="29"/>
      <c r="K137" s="29" t="s">
        <v>403</v>
      </c>
      <c r="L137" s="29"/>
      <c r="M137" s="34"/>
      <c r="N137" s="34" t="e">
        <f>AVERAGE(K137)</f>
        <v>#DIV/0!</v>
      </c>
      <c r="O137" s="34" t="e">
        <f>((N137*100%)/5)</f>
        <v>#DIV/0!</v>
      </c>
      <c r="P137" s="34" t="e">
        <f t="shared" si="68"/>
        <v>#DIV/0!</v>
      </c>
      <c r="Q137" s="34" t="e">
        <f t="shared" si="69"/>
        <v>#DIV/0!</v>
      </c>
      <c r="R137" s="36" t="e">
        <f t="shared" si="70"/>
        <v>#DIV/0!</v>
      </c>
      <c r="S137" s="106"/>
      <c r="T137" s="210"/>
      <c r="U137" s="136"/>
      <c r="V137" s="136"/>
      <c r="W137" s="225"/>
      <c r="X137" s="136"/>
      <c r="Y137" s="225"/>
      <c r="Z137" s="218"/>
      <c r="AA137" s="136"/>
      <c r="AB137" s="135"/>
      <c r="AC137" s="135"/>
      <c r="AD137" s="135"/>
      <c r="AE137" s="135"/>
      <c r="AF137" s="135"/>
      <c r="AG137" s="135"/>
      <c r="AH137" s="135"/>
      <c r="AI137" s="217"/>
      <c r="AJ137" s="135"/>
      <c r="AK137" s="135"/>
      <c r="AL137" s="135"/>
      <c r="AM137" s="135"/>
      <c r="AN137" s="135"/>
      <c r="AO137" s="217"/>
      <c r="AP137" s="135"/>
    </row>
    <row r="138" spans="1:42" ht="14.25" x14ac:dyDescent="0.2">
      <c r="A138" s="126"/>
      <c r="B138" s="129"/>
      <c r="C138" s="14"/>
      <c r="D138" s="12"/>
      <c r="E138" s="12"/>
      <c r="F138" s="12"/>
      <c r="G138" s="16">
        <f>COUNTA(G136:G137)</f>
        <v>2</v>
      </c>
      <c r="H138" s="12"/>
      <c r="I138" s="12"/>
      <c r="J138" s="31"/>
      <c r="K138" s="31"/>
      <c r="L138" s="31"/>
      <c r="M138" s="35"/>
      <c r="N138" s="35"/>
      <c r="O138" s="35"/>
      <c r="P138" s="35"/>
      <c r="Q138" s="35"/>
      <c r="R138" s="35"/>
      <c r="S138" s="35"/>
      <c r="T138" s="214"/>
      <c r="U138" s="208"/>
      <c r="V138" s="208"/>
      <c r="W138" s="226"/>
      <c r="X138" s="208"/>
      <c r="Y138" s="208"/>
      <c r="Z138" s="208"/>
      <c r="AA138" s="223"/>
      <c r="AB138" s="135"/>
      <c r="AC138" s="135"/>
      <c r="AD138" s="135"/>
      <c r="AE138" s="135"/>
      <c r="AF138" s="135"/>
      <c r="AG138" s="135"/>
      <c r="AH138" s="135"/>
      <c r="AI138" s="217"/>
      <c r="AJ138" s="135"/>
      <c r="AK138" s="135"/>
      <c r="AL138" s="135"/>
      <c r="AM138" s="135"/>
      <c r="AN138" s="135"/>
      <c r="AO138" s="217"/>
      <c r="AP138" s="135"/>
    </row>
    <row r="139" spans="1:42" ht="102" customHeight="1" x14ac:dyDescent="0.2">
      <c r="A139" s="126"/>
      <c r="B139" s="129"/>
      <c r="C139" s="133" t="s">
        <v>241</v>
      </c>
      <c r="D139" s="129" t="s">
        <v>240</v>
      </c>
      <c r="E139" s="6" t="s">
        <v>246</v>
      </c>
      <c r="F139" s="6">
        <v>84</v>
      </c>
      <c r="G139" s="5" t="s">
        <v>242</v>
      </c>
      <c r="H139" s="3"/>
      <c r="I139" s="3"/>
      <c r="J139" s="29"/>
      <c r="K139" s="29"/>
      <c r="L139" s="29" t="s">
        <v>403</v>
      </c>
      <c r="M139" s="34"/>
      <c r="N139" s="34" t="e">
        <f>AVERAGE(L139)</f>
        <v>#DIV/0!</v>
      </c>
      <c r="O139" s="34" t="e">
        <f>((N139*100%)/5)</f>
        <v>#DIV/0!</v>
      </c>
      <c r="P139" s="34" t="e">
        <f t="shared" ref="P139:P142" si="71">IF(N139&gt;4.5,"SE CUMPLE PLENAMENTE",IF(N139&gt;3.7,"SE CUMPLE EN ALTO GRADO",IF(N139&gt;2.9,"SE CUMPLE ACEPTABLEMENTE",IF(N139&gt;1.9,"SE CUMPLE INSATISFACTORIAMENTE","NO SE CUMPLE"))))</f>
        <v>#DIV/0!</v>
      </c>
      <c r="Q139" s="34" t="e">
        <f t="shared" ref="Q139:Q141" si="72">IF(N139&gt;4.5,"A",IF(N139&gt;3.7,"B",IF(N139&gt;2.9,"C",IF(N139&gt;1.9,"D","E"))))</f>
        <v>#DIV/0!</v>
      </c>
      <c r="R139" s="36" t="e">
        <f t="shared" ref="R139:R141" si="73">N139</f>
        <v>#DIV/0!</v>
      </c>
      <c r="S139" s="104" t="e">
        <f>AVERAGE(N139:N142)</f>
        <v>#DIV/0!</v>
      </c>
      <c r="T139" s="209" t="e">
        <f>S139/5</f>
        <v>#DIV/0!</v>
      </c>
      <c r="U139" s="131" t="e">
        <f>IF(S139&gt;4.5,"SE CUMPLE PLENAMENTE",IF(S139&gt;3.7,"SE CUMPLE EN ALTO GRADO",IF(S139&gt;2.9,"SE CUMPLE ACEPTABLEMENTE",IF(S139&gt;1.9,"SE CUMPLE INSATISFACTORIAMENTE","NO SE CUMPLE"))))</f>
        <v>#DIV/0!</v>
      </c>
      <c r="V139" s="131" t="e">
        <f>IF(S139&gt;4.5,"A",IF(S139&gt;3.7,"B",IF(S139&gt;2.9,"C",IF(S139&gt;1.9,"D","E"))))</f>
        <v>#DIV/0!</v>
      </c>
      <c r="W139" s="224">
        <f>+Ponderación_Características!J121</f>
        <v>0.25</v>
      </c>
      <c r="X139" s="131" t="str">
        <f>+Ponderación_Características!K121</f>
        <v>Prueba característica 29</v>
      </c>
      <c r="Y139" s="131" t="e">
        <v>#DIV/0!</v>
      </c>
      <c r="Z139" s="216"/>
      <c r="AA139" s="131" t="e">
        <f>+S139</f>
        <v>#DIV/0!</v>
      </c>
      <c r="AB139" s="135"/>
      <c r="AC139" s="135"/>
      <c r="AD139" s="135"/>
      <c r="AE139" s="135"/>
      <c r="AF139" s="135"/>
      <c r="AG139" s="135"/>
      <c r="AH139" s="135"/>
      <c r="AI139" s="217"/>
      <c r="AJ139" s="135"/>
      <c r="AK139" s="135"/>
      <c r="AL139" s="135"/>
      <c r="AM139" s="135"/>
      <c r="AN139" s="135"/>
      <c r="AO139" s="217"/>
      <c r="AP139" s="135"/>
    </row>
    <row r="140" spans="1:42" ht="204.75" customHeight="1" x14ac:dyDescent="0.2">
      <c r="A140" s="126"/>
      <c r="B140" s="129"/>
      <c r="C140" s="133"/>
      <c r="D140" s="129"/>
      <c r="E140" s="6" t="s">
        <v>247</v>
      </c>
      <c r="F140" s="6">
        <v>85</v>
      </c>
      <c r="G140" s="27" t="s">
        <v>243</v>
      </c>
      <c r="H140" s="3"/>
      <c r="I140" s="3"/>
      <c r="J140" s="29"/>
      <c r="K140" s="29" t="s">
        <v>403</v>
      </c>
      <c r="L140" s="29"/>
      <c r="M140" s="34"/>
      <c r="N140" s="34" t="e">
        <f>AVERAGE(K140)</f>
        <v>#DIV/0!</v>
      </c>
      <c r="O140" s="34" t="e">
        <f t="shared" ref="O140:O141" si="74">((N140*100%)/5)</f>
        <v>#DIV/0!</v>
      </c>
      <c r="P140" s="34" t="e">
        <f t="shared" si="71"/>
        <v>#DIV/0!</v>
      </c>
      <c r="Q140" s="34" t="e">
        <f t="shared" si="72"/>
        <v>#DIV/0!</v>
      </c>
      <c r="R140" s="36" t="e">
        <f t="shared" si="73"/>
        <v>#DIV/0!</v>
      </c>
      <c r="S140" s="105"/>
      <c r="T140" s="215"/>
      <c r="U140" s="135"/>
      <c r="V140" s="135"/>
      <c r="W140" s="227"/>
      <c r="X140" s="135"/>
      <c r="Y140" s="135"/>
      <c r="Z140" s="217"/>
      <c r="AA140" s="135"/>
      <c r="AB140" s="135"/>
      <c r="AC140" s="135"/>
      <c r="AD140" s="135"/>
      <c r="AE140" s="135"/>
      <c r="AF140" s="135"/>
      <c r="AG140" s="135"/>
      <c r="AH140" s="135"/>
      <c r="AI140" s="217"/>
      <c r="AJ140" s="135"/>
      <c r="AK140" s="135"/>
      <c r="AL140" s="135"/>
      <c r="AM140" s="135"/>
      <c r="AN140" s="135"/>
      <c r="AO140" s="217"/>
      <c r="AP140" s="135"/>
    </row>
    <row r="141" spans="1:42" ht="158.25" customHeight="1" x14ac:dyDescent="0.2">
      <c r="A141" s="126"/>
      <c r="B141" s="129"/>
      <c r="C141" s="133"/>
      <c r="D141" s="129"/>
      <c r="E141" s="6" t="s">
        <v>248</v>
      </c>
      <c r="F141" s="6">
        <v>86</v>
      </c>
      <c r="G141" s="27" t="s">
        <v>244</v>
      </c>
      <c r="H141" s="3"/>
      <c r="I141" s="3"/>
      <c r="J141" s="29"/>
      <c r="K141" s="29" t="s">
        <v>403</v>
      </c>
      <c r="L141" s="29"/>
      <c r="M141" s="34"/>
      <c r="N141" s="34" t="e">
        <f>AVERAGE(K141)</f>
        <v>#DIV/0!</v>
      </c>
      <c r="O141" s="34" t="e">
        <f t="shared" si="74"/>
        <v>#DIV/0!</v>
      </c>
      <c r="P141" s="34" t="e">
        <f t="shared" si="71"/>
        <v>#DIV/0!</v>
      </c>
      <c r="Q141" s="34" t="e">
        <f t="shared" si="72"/>
        <v>#DIV/0!</v>
      </c>
      <c r="R141" s="36" t="e">
        <f t="shared" si="73"/>
        <v>#DIV/0!</v>
      </c>
      <c r="S141" s="105"/>
      <c r="T141" s="215"/>
      <c r="U141" s="135"/>
      <c r="V141" s="135"/>
      <c r="W141" s="227"/>
      <c r="X141" s="135"/>
      <c r="Y141" s="135"/>
      <c r="Z141" s="217"/>
      <c r="AA141" s="135"/>
      <c r="AB141" s="135"/>
      <c r="AC141" s="135"/>
      <c r="AD141" s="135"/>
      <c r="AE141" s="135"/>
      <c r="AF141" s="135"/>
      <c r="AG141" s="135"/>
      <c r="AH141" s="135"/>
      <c r="AI141" s="217"/>
      <c r="AJ141" s="135"/>
      <c r="AK141" s="135"/>
      <c r="AL141" s="135"/>
      <c r="AM141" s="135"/>
      <c r="AN141" s="135"/>
      <c r="AO141" s="217"/>
      <c r="AP141" s="135"/>
    </row>
    <row r="142" spans="1:42" ht="106.5" customHeight="1" x14ac:dyDescent="0.2">
      <c r="A142" s="126"/>
      <c r="B142" s="129"/>
      <c r="C142" s="133"/>
      <c r="D142" s="129"/>
      <c r="E142" s="6" t="s">
        <v>249</v>
      </c>
      <c r="F142" s="6">
        <v>87</v>
      </c>
      <c r="G142" s="27" t="s">
        <v>245</v>
      </c>
      <c r="H142" s="3"/>
      <c r="I142" s="3"/>
      <c r="J142" s="29"/>
      <c r="K142" s="29" t="s">
        <v>403</v>
      </c>
      <c r="L142" s="29"/>
      <c r="M142" s="34"/>
      <c r="N142" s="34" t="e">
        <f>AVERAGE(K142)</f>
        <v>#DIV/0!</v>
      </c>
      <c r="O142" s="34" t="e">
        <f>((N142*100%)/5)</f>
        <v>#DIV/0!</v>
      </c>
      <c r="P142" s="34" t="e">
        <f t="shared" si="71"/>
        <v>#DIV/0!</v>
      </c>
      <c r="Q142" s="34" t="e">
        <f>IF(N142&gt;4.5,"A",IF(N142&gt;3.7,"B",IF(N142&gt;2.9,"C",IF(N142&gt;1.9,"D","E"))))</f>
        <v>#DIV/0!</v>
      </c>
      <c r="R142" s="36" t="e">
        <f>N142</f>
        <v>#DIV/0!</v>
      </c>
      <c r="S142" s="106"/>
      <c r="T142" s="210"/>
      <c r="U142" s="136"/>
      <c r="V142" s="136"/>
      <c r="W142" s="225"/>
      <c r="X142" s="136"/>
      <c r="Y142" s="136"/>
      <c r="Z142" s="218"/>
      <c r="AA142" s="136"/>
      <c r="AB142" s="135"/>
      <c r="AC142" s="135"/>
      <c r="AD142" s="135"/>
      <c r="AE142" s="135"/>
      <c r="AF142" s="135"/>
      <c r="AG142" s="135"/>
      <c r="AH142" s="135"/>
      <c r="AI142" s="217"/>
      <c r="AJ142" s="135"/>
      <c r="AK142" s="135"/>
      <c r="AL142" s="135"/>
      <c r="AM142" s="135"/>
      <c r="AN142" s="135"/>
      <c r="AO142" s="217"/>
      <c r="AP142" s="135"/>
    </row>
    <row r="143" spans="1:42" ht="14.25" x14ac:dyDescent="0.2">
      <c r="A143" s="126"/>
      <c r="B143" s="129"/>
      <c r="C143" s="14"/>
      <c r="D143" s="12"/>
      <c r="E143" s="12"/>
      <c r="F143" s="12"/>
      <c r="G143" s="16">
        <f>COUNTA(G139:G142)</f>
        <v>4</v>
      </c>
      <c r="H143" s="12"/>
      <c r="I143" s="12"/>
      <c r="J143" s="31"/>
      <c r="K143" s="31"/>
      <c r="L143" s="31"/>
      <c r="M143" s="35"/>
      <c r="N143" s="35"/>
      <c r="O143" s="35"/>
      <c r="P143" s="35"/>
      <c r="Q143" s="35"/>
      <c r="R143" s="35"/>
      <c r="S143" s="35"/>
      <c r="T143" s="214"/>
      <c r="U143" s="208"/>
      <c r="V143" s="208"/>
      <c r="W143" s="226"/>
      <c r="X143" s="208"/>
      <c r="Y143" s="208"/>
      <c r="Z143" s="208"/>
      <c r="AA143" s="223"/>
      <c r="AB143" s="135"/>
      <c r="AC143" s="135"/>
      <c r="AD143" s="135"/>
      <c r="AE143" s="135"/>
      <c r="AF143" s="135"/>
      <c r="AG143" s="135"/>
      <c r="AH143" s="135"/>
      <c r="AI143" s="217"/>
      <c r="AJ143" s="135"/>
      <c r="AK143" s="135"/>
      <c r="AL143" s="135"/>
      <c r="AM143" s="135"/>
      <c r="AN143" s="135"/>
      <c r="AO143" s="217"/>
      <c r="AP143" s="135"/>
    </row>
    <row r="144" spans="1:42" ht="106.5" customHeight="1" x14ac:dyDescent="0.2">
      <c r="A144" s="126"/>
      <c r="B144" s="129"/>
      <c r="C144" s="133" t="s">
        <v>250</v>
      </c>
      <c r="D144" s="129" t="s">
        <v>252</v>
      </c>
      <c r="E144" s="6" t="s">
        <v>251</v>
      </c>
      <c r="F144" s="6">
        <v>88</v>
      </c>
      <c r="G144" s="5" t="s">
        <v>253</v>
      </c>
      <c r="H144" s="3"/>
      <c r="I144" s="3"/>
      <c r="J144" s="29" t="s">
        <v>403</v>
      </c>
      <c r="K144" s="29"/>
      <c r="L144" s="29" t="s">
        <v>403</v>
      </c>
      <c r="M144" s="34"/>
      <c r="N144" s="34" t="e">
        <f>AVERAGE(J144:L144)</f>
        <v>#DIV/0!</v>
      </c>
      <c r="O144" s="34" t="e">
        <f t="shared" ref="O144:O145" si="75">((N144*100%)/5)</f>
        <v>#DIV/0!</v>
      </c>
      <c r="P144" s="34" t="e">
        <f t="shared" ref="P144:P145" si="76">IF(N144&gt;4.5,"SE CUMPLE PLENAMENTE",IF(N144&gt;3.7,"SE CUMPLE EN ALTO GRADO",IF(N144&gt;2.9,"SE CUMPLE ACEPTABLEMENTE",IF(N144&gt;1.9,"SE CUMPLE INSATISFACTORIAMENTE","NO SE CUMPLE"))))</f>
        <v>#DIV/0!</v>
      </c>
      <c r="Q144" s="34" t="e">
        <f>IF(N144&gt;4.5,"A",IF(N144&gt;3.7,"B",IF(N144&gt;2.9,"C",IF(N144&gt;1.9,"D","E"))))</f>
        <v>#DIV/0!</v>
      </c>
      <c r="R144" s="36" t="e">
        <f t="shared" ref="R144:R145" si="77">N144</f>
        <v>#DIV/0!</v>
      </c>
      <c r="S144" s="104" t="e">
        <f>AVERAGE(N144:N145)</f>
        <v>#DIV/0!</v>
      </c>
      <c r="T144" s="209" t="e">
        <f>S144/5</f>
        <v>#DIV/0!</v>
      </c>
      <c r="U144" s="131" t="e">
        <f>IF(S144&gt;4.5,"SE CUMPLE PLENAMENTE",IF(S144&gt;3.7,"SE CUMPLE EN ALTO GRADO",IF(S144&gt;2.9,"SE CUMPLE ACEPTABLEMENTE",IF(S144&gt;1.9,"SE CUMPLE INSATISFACTORIAMENTE","NO SE CUMPLE"))))</f>
        <v>#DIV/0!</v>
      </c>
      <c r="V144" s="131" t="e">
        <f>IF(S144&gt;4.5,"A",IF(S144&gt;3.7,"B",IF(S144&gt;2.9,"C",IF(S144&gt;1.9,"D","E"))))</f>
        <v>#DIV/0!</v>
      </c>
      <c r="W144" s="224">
        <f>+Ponderación_Características!J122</f>
        <v>0.5</v>
      </c>
      <c r="X144" s="131" t="str">
        <f>+Ponderación_Características!K122</f>
        <v>Prueba característica 30</v>
      </c>
      <c r="Y144" s="224" t="e">
        <f>+T144*W144</f>
        <v>#DIV/0!</v>
      </c>
      <c r="Z144" s="216"/>
      <c r="AA144" s="131" t="e">
        <f>+S144</f>
        <v>#DIV/0!</v>
      </c>
      <c r="AB144" s="135"/>
      <c r="AC144" s="135"/>
      <c r="AD144" s="135"/>
      <c r="AE144" s="135"/>
      <c r="AF144" s="135"/>
      <c r="AG144" s="135"/>
      <c r="AH144" s="135"/>
      <c r="AI144" s="217"/>
      <c r="AJ144" s="135"/>
      <c r="AK144" s="135"/>
      <c r="AL144" s="135"/>
      <c r="AM144" s="135"/>
      <c r="AN144" s="135"/>
      <c r="AO144" s="217"/>
      <c r="AP144" s="135"/>
    </row>
    <row r="145" spans="1:42" ht="168" customHeight="1" x14ac:dyDescent="0.2">
      <c r="A145" s="126"/>
      <c r="B145" s="129"/>
      <c r="C145" s="133"/>
      <c r="D145" s="129"/>
      <c r="E145" s="6" t="s">
        <v>255</v>
      </c>
      <c r="F145" s="6">
        <v>89</v>
      </c>
      <c r="G145" s="27" t="s">
        <v>254</v>
      </c>
      <c r="H145" s="3"/>
      <c r="I145" s="3"/>
      <c r="J145" s="29"/>
      <c r="K145" s="29" t="s">
        <v>403</v>
      </c>
      <c r="L145" s="29"/>
      <c r="M145" s="34"/>
      <c r="N145" s="34" t="e">
        <f>AVERAGE(K145)</f>
        <v>#DIV/0!</v>
      </c>
      <c r="O145" s="34" t="e">
        <f t="shared" si="75"/>
        <v>#DIV/0!</v>
      </c>
      <c r="P145" s="34" t="e">
        <f t="shared" si="76"/>
        <v>#DIV/0!</v>
      </c>
      <c r="Q145" s="34" t="e">
        <f>IF(N145&gt;4.5,"A",IF(N145&gt;3.7,"B",IF(N145&gt;2.9,"C",IF(N145&gt;1.9,"D","E"))))</f>
        <v>#DIV/0!</v>
      </c>
      <c r="R145" s="36" t="e">
        <f t="shared" si="77"/>
        <v>#DIV/0!</v>
      </c>
      <c r="S145" s="106"/>
      <c r="T145" s="210"/>
      <c r="U145" s="136"/>
      <c r="V145" s="136"/>
      <c r="W145" s="225"/>
      <c r="X145" s="136"/>
      <c r="Y145" s="225"/>
      <c r="Z145" s="218"/>
      <c r="AA145" s="136"/>
      <c r="AB145" s="135"/>
      <c r="AC145" s="135"/>
      <c r="AD145" s="135"/>
      <c r="AE145" s="135"/>
      <c r="AF145" s="135"/>
      <c r="AG145" s="135"/>
      <c r="AH145" s="135"/>
      <c r="AI145" s="217"/>
      <c r="AJ145" s="135"/>
      <c r="AK145" s="135"/>
      <c r="AL145" s="135"/>
      <c r="AM145" s="135"/>
      <c r="AN145" s="135"/>
      <c r="AO145" s="217"/>
      <c r="AP145" s="135"/>
    </row>
    <row r="146" spans="1:42" ht="14.25" x14ac:dyDescent="0.2">
      <c r="A146" s="126"/>
      <c r="B146" s="129"/>
      <c r="C146" s="14"/>
      <c r="D146" s="12"/>
      <c r="E146" s="12"/>
      <c r="F146" s="12"/>
      <c r="G146" s="16">
        <f>COUNTA(G144:G145)</f>
        <v>2</v>
      </c>
      <c r="H146" s="12"/>
      <c r="I146" s="12"/>
      <c r="J146" s="31"/>
      <c r="K146" s="31"/>
      <c r="L146" s="31"/>
      <c r="M146" s="35"/>
      <c r="N146" s="35"/>
      <c r="O146" s="35"/>
      <c r="P146" s="35"/>
      <c r="Q146" s="35"/>
      <c r="R146" s="35"/>
      <c r="S146" s="35"/>
      <c r="T146" s="214"/>
      <c r="U146" s="208"/>
      <c r="V146" s="208"/>
      <c r="W146" s="226"/>
      <c r="X146" s="208"/>
      <c r="Y146" s="208"/>
      <c r="Z146" s="208"/>
      <c r="AA146" s="223"/>
      <c r="AB146" s="135"/>
      <c r="AC146" s="135"/>
      <c r="AD146" s="135"/>
      <c r="AE146" s="135"/>
      <c r="AF146" s="135"/>
      <c r="AG146" s="135"/>
      <c r="AH146" s="135"/>
      <c r="AI146" s="217"/>
      <c r="AJ146" s="135"/>
      <c r="AK146" s="135"/>
      <c r="AL146" s="135"/>
      <c r="AM146" s="135"/>
      <c r="AN146" s="135"/>
      <c r="AO146" s="217"/>
      <c r="AP146" s="135"/>
    </row>
    <row r="147" spans="1:42" ht="90.75" customHeight="1" x14ac:dyDescent="0.2">
      <c r="A147" s="126"/>
      <c r="B147" s="129"/>
      <c r="C147" s="133" t="s">
        <v>256</v>
      </c>
      <c r="D147" s="129" t="s">
        <v>258</v>
      </c>
      <c r="E147" s="6" t="s">
        <v>257</v>
      </c>
      <c r="F147" s="6">
        <v>90</v>
      </c>
      <c r="G147" s="27" t="s">
        <v>261</v>
      </c>
      <c r="H147" s="3"/>
      <c r="I147" s="3"/>
      <c r="J147" s="29"/>
      <c r="K147" s="29" t="s">
        <v>403</v>
      </c>
      <c r="L147" s="29"/>
      <c r="M147" s="34"/>
      <c r="N147" s="34" t="e">
        <f>AVERAGE(K147)</f>
        <v>#DIV/0!</v>
      </c>
      <c r="O147" s="34" t="e">
        <f t="shared" ref="O147:O149" si="78">((N147*100%)/5)</f>
        <v>#DIV/0!</v>
      </c>
      <c r="P147" s="34" t="e">
        <f t="shared" ref="P147:P148" si="79">IF(N147&gt;4.5,"SE CUMPLE PLENAMENTE",IF(N147&gt;3.7,"SE CUMPLE EN ALTO GRADO",IF(N147&gt;2.9,"SE CUMPLE ACEPTABLEMENTE",IF(N147&gt;1.9,"SE CUMPLE INSATISFACTORIAMENTE","NO SE CUMPLE"))))</f>
        <v>#DIV/0!</v>
      </c>
      <c r="Q147" s="34" t="e">
        <f t="shared" ref="Q147:Q148" si="80">IF(N147&gt;4.5,"A",IF(N147&gt;3.7,"B",IF(N147&gt;2.9,"C",IF(N147&gt;1.9,"D","E"))))</f>
        <v>#DIV/0!</v>
      </c>
      <c r="R147" s="36" t="e">
        <f t="shared" ref="R147:R148" si="81">N147</f>
        <v>#DIV/0!</v>
      </c>
      <c r="S147" s="104" t="e">
        <f>AVERAGE(N147:N149)</f>
        <v>#DIV/0!</v>
      </c>
      <c r="T147" s="209" t="e">
        <f>S147/5</f>
        <v>#DIV/0!</v>
      </c>
      <c r="U147" s="131" t="e">
        <f>IF(S147&gt;4.5,"SE CUMPLE PLENAMENTE",IF(S147&gt;3.7,"SE CUMPLE EN ALTO GRADO",IF(S147&gt;2.9,"SE CUMPLE ACEPTABLEMENTE",IF(S147&gt;1.9,"SE CUMPLE INSATISFACTORIAMENTE","NO SE CUMPLE"))))</f>
        <v>#DIV/0!</v>
      </c>
      <c r="V147" s="131" t="e">
        <f>IF(S147&gt;4.5,"A",IF(S147&gt;3.7,"B",IF(S147&gt;2.9,"C",IF(S147&gt;1.9,"D","E"))))</f>
        <v>#DIV/0!</v>
      </c>
      <c r="W147" s="224">
        <f>+Ponderación_Características!J123</f>
        <v>0.125</v>
      </c>
      <c r="X147" s="131" t="str">
        <f>+Ponderación_Características!K123</f>
        <v>Prueba característica 31</v>
      </c>
      <c r="Y147" s="131" t="e">
        <v>#DIV/0!</v>
      </c>
      <c r="Z147" s="216"/>
      <c r="AA147" s="131" t="e">
        <f>+S147</f>
        <v>#DIV/0!</v>
      </c>
      <c r="AB147" s="135"/>
      <c r="AC147" s="135"/>
      <c r="AD147" s="135"/>
      <c r="AE147" s="135"/>
      <c r="AF147" s="135"/>
      <c r="AG147" s="135"/>
      <c r="AH147" s="135"/>
      <c r="AI147" s="217"/>
      <c r="AJ147" s="135"/>
      <c r="AK147" s="135"/>
      <c r="AL147" s="135"/>
      <c r="AM147" s="135"/>
      <c r="AN147" s="135"/>
      <c r="AO147" s="217"/>
      <c r="AP147" s="135"/>
    </row>
    <row r="148" spans="1:42" ht="123.75" customHeight="1" x14ac:dyDescent="0.2">
      <c r="A148" s="126"/>
      <c r="B148" s="129"/>
      <c r="C148" s="133"/>
      <c r="D148" s="129"/>
      <c r="E148" s="6" t="s">
        <v>259</v>
      </c>
      <c r="F148" s="6">
        <v>91</v>
      </c>
      <c r="G148" s="27" t="s">
        <v>262</v>
      </c>
      <c r="H148" s="3"/>
      <c r="I148" s="3"/>
      <c r="J148" s="29"/>
      <c r="K148" s="29" t="s">
        <v>403</v>
      </c>
      <c r="L148" s="29"/>
      <c r="M148" s="34"/>
      <c r="N148" s="34" t="e">
        <f>AVERAGE(K148)</f>
        <v>#DIV/0!</v>
      </c>
      <c r="O148" s="34" t="e">
        <f t="shared" si="78"/>
        <v>#DIV/0!</v>
      </c>
      <c r="P148" s="34" t="e">
        <f t="shared" si="79"/>
        <v>#DIV/0!</v>
      </c>
      <c r="Q148" s="34" t="e">
        <f t="shared" si="80"/>
        <v>#DIV/0!</v>
      </c>
      <c r="R148" s="36" t="e">
        <f t="shared" si="81"/>
        <v>#DIV/0!</v>
      </c>
      <c r="S148" s="105"/>
      <c r="T148" s="215"/>
      <c r="U148" s="135"/>
      <c r="V148" s="135"/>
      <c r="W148" s="227"/>
      <c r="X148" s="135"/>
      <c r="Y148" s="135"/>
      <c r="Z148" s="217"/>
      <c r="AA148" s="135"/>
      <c r="AB148" s="135"/>
      <c r="AC148" s="135"/>
      <c r="AD148" s="135"/>
      <c r="AE148" s="135"/>
      <c r="AF148" s="135"/>
      <c r="AG148" s="135"/>
      <c r="AH148" s="135"/>
      <c r="AI148" s="217"/>
      <c r="AJ148" s="135"/>
      <c r="AK148" s="135"/>
      <c r="AL148" s="135"/>
      <c r="AM148" s="135"/>
      <c r="AN148" s="135"/>
      <c r="AO148" s="217"/>
      <c r="AP148" s="135"/>
    </row>
    <row r="149" spans="1:42" ht="73.5" customHeight="1" x14ac:dyDescent="0.2">
      <c r="A149" s="126"/>
      <c r="B149" s="129"/>
      <c r="C149" s="133"/>
      <c r="D149" s="129"/>
      <c r="E149" s="6" t="s">
        <v>260</v>
      </c>
      <c r="F149" s="6">
        <v>92</v>
      </c>
      <c r="G149" s="5" t="s">
        <v>263</v>
      </c>
      <c r="H149" s="3"/>
      <c r="I149" s="3"/>
      <c r="J149" s="29" t="s">
        <v>403</v>
      </c>
      <c r="K149" s="29"/>
      <c r="L149" s="29" t="s">
        <v>403</v>
      </c>
      <c r="M149" s="34"/>
      <c r="N149" s="34" t="e">
        <f>AVERAGE(J149:L149)</f>
        <v>#DIV/0!</v>
      </c>
      <c r="O149" s="34" t="e">
        <f t="shared" si="78"/>
        <v>#DIV/0!</v>
      </c>
      <c r="P149" s="34" t="e">
        <f>IF(N149&gt;4.5,"SE CUMPLE PLENAMENTE",IF(N149&gt;3.7,"SE CUMPLE EN ALTO GRADO",IF(N149&gt;2.9,"SE CUMPLE ACEPTABLEMENTE",IF(N149&gt;1.9,"SE CUMPLE INSATISFACTORIAMENTE","NO SE CUMPLE"))))</f>
        <v>#DIV/0!</v>
      </c>
      <c r="Q149" s="34" t="e">
        <f>IF(N149&gt;4.5,"A",IF(N149&gt;3.7,"B",IF(N149&gt;2.9,"C",IF(N149&gt;1.9,"D","E"))))</f>
        <v>#DIV/0!</v>
      </c>
      <c r="R149" s="36" t="e">
        <f>N149</f>
        <v>#DIV/0!</v>
      </c>
      <c r="S149" s="106"/>
      <c r="T149" s="210"/>
      <c r="U149" s="136"/>
      <c r="V149" s="136"/>
      <c r="W149" s="225"/>
      <c r="X149" s="136"/>
      <c r="Y149" s="136"/>
      <c r="Z149" s="218"/>
      <c r="AA149" s="136"/>
      <c r="AB149" s="135"/>
      <c r="AC149" s="135"/>
      <c r="AD149" s="135"/>
      <c r="AE149" s="135"/>
      <c r="AF149" s="135"/>
      <c r="AG149" s="135"/>
      <c r="AH149" s="135"/>
      <c r="AI149" s="217"/>
      <c r="AJ149" s="135"/>
      <c r="AK149" s="135"/>
      <c r="AL149" s="135"/>
      <c r="AM149" s="135"/>
      <c r="AN149" s="135"/>
      <c r="AO149" s="217"/>
      <c r="AP149" s="135"/>
    </row>
    <row r="150" spans="1:42" ht="14.25" x14ac:dyDescent="0.2">
      <c r="A150" s="126"/>
      <c r="B150" s="129"/>
      <c r="C150" s="14"/>
      <c r="D150" s="12"/>
      <c r="E150" s="12"/>
      <c r="F150" s="12"/>
      <c r="G150" s="16">
        <f>COUNTA(G147:G149)</f>
        <v>3</v>
      </c>
      <c r="H150" s="12"/>
      <c r="I150" s="12"/>
      <c r="J150" s="31"/>
      <c r="K150" s="31"/>
      <c r="L150" s="31"/>
      <c r="M150" s="35"/>
      <c r="N150" s="35"/>
      <c r="O150" s="35"/>
      <c r="P150" s="35"/>
      <c r="Q150" s="35"/>
      <c r="R150" s="35"/>
      <c r="S150" s="35"/>
      <c r="T150" s="214"/>
      <c r="U150" s="208"/>
      <c r="V150" s="208"/>
      <c r="W150" s="226"/>
      <c r="X150" s="208"/>
      <c r="Y150" s="208"/>
      <c r="Z150" s="208"/>
      <c r="AA150" s="223"/>
      <c r="AB150" s="135"/>
      <c r="AC150" s="135"/>
      <c r="AD150" s="135"/>
      <c r="AE150" s="135"/>
      <c r="AF150" s="135"/>
      <c r="AG150" s="135"/>
      <c r="AH150" s="135"/>
      <c r="AI150" s="217"/>
      <c r="AJ150" s="135"/>
      <c r="AK150" s="135"/>
      <c r="AL150" s="135"/>
      <c r="AM150" s="135"/>
      <c r="AN150" s="135"/>
      <c r="AO150" s="217"/>
      <c r="AP150" s="135"/>
    </row>
    <row r="151" spans="1:42" ht="96.75" customHeight="1" x14ac:dyDescent="0.2">
      <c r="A151" s="126"/>
      <c r="B151" s="129"/>
      <c r="C151" s="133" t="s">
        <v>264</v>
      </c>
      <c r="D151" s="129" t="s">
        <v>266</v>
      </c>
      <c r="E151" s="13" t="s">
        <v>265</v>
      </c>
      <c r="F151" s="6">
        <v>93</v>
      </c>
      <c r="G151" s="5" t="s">
        <v>267</v>
      </c>
      <c r="H151" s="3"/>
      <c r="I151" s="3"/>
      <c r="J151" s="29" t="s">
        <v>403</v>
      </c>
      <c r="K151" s="29"/>
      <c r="L151" s="29" t="s">
        <v>403</v>
      </c>
      <c r="M151" s="34"/>
      <c r="N151" s="34" t="e">
        <f>AVERAGE(J151:L151)</f>
        <v>#DIV/0!</v>
      </c>
      <c r="O151" s="34" t="e">
        <f t="shared" ref="O151:O152" si="82">((N151*100%)/5)</f>
        <v>#DIV/0!</v>
      </c>
      <c r="P151" s="34" t="e">
        <f t="shared" ref="P151:P152" si="83">IF(N151&gt;4.5,"SE CUMPLE PLENAMENTE",IF(N151&gt;3.7,"SE CUMPLE EN ALTO GRADO",IF(N151&gt;2.9,"SE CUMPLE ACEPTABLEMENTE",IF(N151&gt;1.9,"SE CUMPLE INSATISFACTORIAMENTE","NO SE CUMPLE"))))</f>
        <v>#DIV/0!</v>
      </c>
      <c r="Q151" s="34" t="e">
        <f t="shared" ref="Q151:Q152" si="84">IF(N151&gt;4.5,"A",IF(N151&gt;3.7,"B",IF(N151&gt;2.9,"C",IF(N151&gt;1.9,"D","E"))))</f>
        <v>#DIV/0!</v>
      </c>
      <c r="R151" s="36" t="e">
        <f>N151</f>
        <v>#DIV/0!</v>
      </c>
      <c r="S151" s="104" t="e">
        <f>AVERAGE(N151:N152)</f>
        <v>#DIV/0!</v>
      </c>
      <c r="T151" s="209" t="e">
        <f>S151/5</f>
        <v>#DIV/0!</v>
      </c>
      <c r="U151" s="131" t="e">
        <f>IF(S151&gt;4.5,"SE CUMPLE PLENAMENTE",IF(S151&gt;3.7,"SE CUMPLE EN ALTO GRADO",IF(S151&gt;2.9,"SE CUMPLE ACEPTABLEMENTE",IF(S151&gt;1.9,"SE CUMPLE INSATISFACTORIAMENTE","NO SE CUMPLE"))))</f>
        <v>#DIV/0!</v>
      </c>
      <c r="V151" s="131" t="e">
        <f>IF(S151&gt;4.5,"A",IF(S151&gt;3.7,"B",IF(S151&gt;2.9,"C",IF(S151&gt;1.9,"D","E"))))</f>
        <v>#DIV/0!</v>
      </c>
      <c r="W151" s="224">
        <f>+Ponderación_Características!J124</f>
        <v>0.25</v>
      </c>
      <c r="X151" s="131" t="str">
        <f>+Ponderación_Características!K124</f>
        <v>Prueba característica 32</v>
      </c>
      <c r="Y151" s="224" t="e">
        <f>+T151*W151</f>
        <v>#DIV/0!</v>
      </c>
      <c r="Z151" s="216"/>
      <c r="AA151" s="131" t="e">
        <f>+S151</f>
        <v>#DIV/0!</v>
      </c>
      <c r="AB151" s="135"/>
      <c r="AC151" s="135"/>
      <c r="AD151" s="135"/>
      <c r="AE151" s="135"/>
      <c r="AF151" s="135"/>
      <c r="AG151" s="135"/>
      <c r="AH151" s="135"/>
      <c r="AI151" s="217"/>
      <c r="AJ151" s="135"/>
      <c r="AK151" s="135"/>
      <c r="AL151" s="135"/>
      <c r="AM151" s="135"/>
      <c r="AN151" s="135"/>
      <c r="AO151" s="217"/>
      <c r="AP151" s="135"/>
    </row>
    <row r="152" spans="1:42" ht="99" customHeight="1" x14ac:dyDescent="0.2">
      <c r="A152" s="126"/>
      <c r="B152" s="131"/>
      <c r="C152" s="133"/>
      <c r="D152" s="129"/>
      <c r="E152" s="13" t="s">
        <v>269</v>
      </c>
      <c r="F152" s="6">
        <v>94</v>
      </c>
      <c r="G152" s="5" t="s">
        <v>268</v>
      </c>
      <c r="H152" s="3"/>
      <c r="I152" s="3"/>
      <c r="J152" s="29" t="s">
        <v>403</v>
      </c>
      <c r="K152" s="29"/>
      <c r="L152" s="29"/>
      <c r="M152" s="34"/>
      <c r="N152" s="34" t="e">
        <f>AVERAGE(J152)</f>
        <v>#DIV/0!</v>
      </c>
      <c r="O152" s="34" t="e">
        <f t="shared" si="82"/>
        <v>#DIV/0!</v>
      </c>
      <c r="P152" s="34" t="e">
        <f t="shared" si="83"/>
        <v>#DIV/0!</v>
      </c>
      <c r="Q152" s="34" t="e">
        <f t="shared" si="84"/>
        <v>#DIV/0!</v>
      </c>
      <c r="R152" s="36" t="e">
        <f>N152</f>
        <v>#DIV/0!</v>
      </c>
      <c r="S152" s="106"/>
      <c r="T152" s="210"/>
      <c r="U152" s="136"/>
      <c r="V152" s="136"/>
      <c r="W152" s="225"/>
      <c r="X152" s="136"/>
      <c r="Y152" s="225"/>
      <c r="Z152" s="218"/>
      <c r="AA152" s="136"/>
      <c r="AB152" s="135"/>
      <c r="AC152" s="135"/>
      <c r="AD152" s="135"/>
      <c r="AE152" s="135"/>
      <c r="AF152" s="135"/>
      <c r="AG152" s="135"/>
      <c r="AH152" s="135"/>
      <c r="AI152" s="217"/>
      <c r="AJ152" s="135"/>
      <c r="AK152" s="135"/>
      <c r="AL152" s="135"/>
      <c r="AM152" s="135"/>
      <c r="AN152" s="135"/>
      <c r="AO152" s="217"/>
      <c r="AP152" s="135"/>
    </row>
    <row r="153" spans="1:42" ht="14.25" x14ac:dyDescent="0.2">
      <c r="A153" s="18"/>
      <c r="B153" s="18"/>
      <c r="C153" s="14"/>
      <c r="D153" s="12"/>
      <c r="E153" s="12"/>
      <c r="F153" s="12"/>
      <c r="G153" s="16">
        <f>COUNTA(G151:G152)</f>
        <v>2</v>
      </c>
      <c r="H153" s="12"/>
      <c r="I153" s="12"/>
      <c r="J153" s="31"/>
      <c r="K153" s="31"/>
      <c r="L153" s="31"/>
      <c r="M153" s="35"/>
      <c r="N153" s="35"/>
      <c r="O153" s="35"/>
      <c r="P153" s="35"/>
      <c r="Q153" s="35"/>
      <c r="R153" s="35"/>
      <c r="S153" s="35"/>
      <c r="T153" s="214"/>
      <c r="U153" s="208"/>
      <c r="V153" s="208"/>
      <c r="W153" s="226"/>
      <c r="X153" s="208"/>
      <c r="Y153" s="208"/>
      <c r="Z153" s="208"/>
      <c r="AA153" s="223"/>
      <c r="AB153" s="136"/>
      <c r="AC153" s="136"/>
      <c r="AD153" s="136"/>
      <c r="AE153" s="136"/>
      <c r="AF153" s="136"/>
      <c r="AG153" s="136"/>
      <c r="AH153" s="136"/>
      <c r="AI153" s="218"/>
      <c r="AJ153" s="136"/>
      <c r="AK153" s="135"/>
      <c r="AL153" s="135"/>
      <c r="AM153" s="135"/>
      <c r="AN153" s="135"/>
      <c r="AO153" s="217"/>
      <c r="AP153" s="135"/>
    </row>
    <row r="154" spans="1:42" ht="14.25" x14ac:dyDescent="0.2">
      <c r="A154" s="7"/>
      <c r="B154" s="7"/>
      <c r="C154" s="7"/>
      <c r="D154" s="7"/>
      <c r="E154" s="7"/>
      <c r="F154" s="7"/>
      <c r="G154" s="15">
        <f>SUM(G143+G146+G150+G153)</f>
        <v>11</v>
      </c>
      <c r="H154" s="7"/>
      <c r="I154" s="7"/>
      <c r="J154" s="31"/>
      <c r="K154" s="31"/>
      <c r="L154" s="31"/>
      <c r="M154" s="35"/>
      <c r="N154" s="35"/>
      <c r="O154" s="35"/>
      <c r="P154" s="35"/>
      <c r="Q154" s="35"/>
      <c r="R154" s="35"/>
      <c r="S154" s="35"/>
      <c r="T154" s="214"/>
      <c r="U154" s="208"/>
      <c r="V154" s="208"/>
      <c r="W154" s="226"/>
      <c r="X154" s="208"/>
      <c r="Y154" s="208"/>
      <c r="Z154" s="208"/>
      <c r="AA154" s="223"/>
      <c r="AB154" s="223"/>
      <c r="AC154" s="223"/>
      <c r="AD154" s="223"/>
      <c r="AE154" s="223"/>
      <c r="AF154" s="223"/>
      <c r="AG154" s="223"/>
      <c r="AH154" s="223"/>
      <c r="AI154" s="223"/>
      <c r="AJ154" s="223"/>
      <c r="AK154" s="135"/>
      <c r="AL154" s="135"/>
      <c r="AM154" s="135"/>
      <c r="AN154" s="135"/>
      <c r="AO154" s="217"/>
      <c r="AP154" s="135"/>
    </row>
    <row r="155" spans="1:42" ht="63.75" customHeight="1" x14ac:dyDescent="0.2">
      <c r="A155" s="125" t="s">
        <v>300</v>
      </c>
      <c r="B155" s="129" t="s">
        <v>271</v>
      </c>
      <c r="C155" s="133" t="s">
        <v>272</v>
      </c>
      <c r="D155" s="129" t="s">
        <v>274</v>
      </c>
      <c r="E155" s="6" t="s">
        <v>273</v>
      </c>
      <c r="F155" s="6">
        <v>95</v>
      </c>
      <c r="G155" s="5" t="s">
        <v>278</v>
      </c>
      <c r="H155" s="3"/>
      <c r="I155" s="3"/>
      <c r="J155" s="29" t="s">
        <v>403</v>
      </c>
      <c r="K155" s="29"/>
      <c r="L155" s="29" t="s">
        <v>403</v>
      </c>
      <c r="M155" s="34"/>
      <c r="N155" s="34" t="e">
        <f>AVERAGE(J155:L155)</f>
        <v>#DIV/0!</v>
      </c>
      <c r="O155" s="34" t="e">
        <f t="shared" ref="O155:O158" si="85">((N155*100%)/5)</f>
        <v>#DIV/0!</v>
      </c>
      <c r="P155" s="34" t="e">
        <f t="shared" ref="P155:P157" si="86">IF(N155&gt;4.5,"SE CUMPLE PLENAMENTE",IF(N155&gt;3.7,"SE CUMPLE EN ALTO GRADO",IF(N155&gt;2.9,"SE CUMPLE ACEPTABLEMENTE",IF(N155&gt;1.9,"SE CUMPLE INSATISFACTORIAMENTE","NO SE CUMPLE"))))</f>
        <v>#DIV/0!</v>
      </c>
      <c r="Q155" s="34" t="e">
        <f t="shared" ref="Q155:Q158" si="87">IF(N155&gt;4.5,"A",IF(N155&gt;3.7,"B",IF(N155&gt;2.9,"C",IF(N155&gt;1.9,"D","E"))))</f>
        <v>#DIV/0!</v>
      </c>
      <c r="R155" s="36" t="e">
        <f>N155</f>
        <v>#DIV/0!</v>
      </c>
      <c r="S155" s="104" t="e">
        <f>AVERAGE(N155:N158)</f>
        <v>#DIV/0!</v>
      </c>
      <c r="T155" s="209" t="e">
        <f>S155/5</f>
        <v>#DIV/0!</v>
      </c>
      <c r="U155" s="131" t="e">
        <f>IF(S155&gt;4.5,"SE CUMPLE PLENAMENTE",IF(S155&gt;3.7,"SE CUMPLE EN ALTO GRADO",IF(S155&gt;2.9,"SE CUMPLE ACEPTABLEMENTE",IF(S155&gt;1.9,"SE CUMPLE INSATISFACTORIAMENTE","NO SE CUMPLE"))))</f>
        <v>#DIV/0!</v>
      </c>
      <c r="V155" s="131" t="e">
        <f>IF(S155&gt;4.5,"A",IF(S155&gt;3.7,"B",IF(S155&gt;2.9,"C",IF(S155&gt;1.9,"D","E"))))</f>
        <v>#DIV/0!</v>
      </c>
      <c r="W155" s="224">
        <f>+Ponderación_Características!J137</f>
        <v>0.4</v>
      </c>
      <c r="X155" s="131" t="str">
        <f>+Ponderación_Características!K137</f>
        <v>Prueba característica 33</v>
      </c>
      <c r="Y155" s="131" t="e">
        <v>#DIV/0!</v>
      </c>
      <c r="Z155" s="216"/>
      <c r="AA155" s="131" t="e">
        <f>+S155</f>
        <v>#DIV/0!</v>
      </c>
      <c r="AB155" s="131" t="e">
        <f>AVERAGE(S155,S160,S166)</f>
        <v>#DIV/0!</v>
      </c>
      <c r="AC155" s="131" t="e">
        <f>AB155/5</f>
        <v>#DIV/0!</v>
      </c>
      <c r="AD155" s="131" t="e">
        <f>IF(AB155&gt;4.5,"SE CUMPLE PLENAMENTE",IF(AB155&gt;3.7,"SE CUMPLE EN ALTO GRADO",IF(AB155&gt;2.9,"SE CUMPLE ACEPTABLEMENTE",IF(AB155&gt;1.9,"SE CUMPLE INSATISFACTORIAMENTE","NO SE CUMPLE"))))</f>
        <v>#DIV/0!</v>
      </c>
      <c r="AE155" s="131"/>
      <c r="AF155" s="131"/>
      <c r="AG155" s="131" t="str">
        <f>+Ponderación_Factores!K26</f>
        <v>Prueba factor 10</v>
      </c>
      <c r="AH155" s="131"/>
      <c r="AI155" s="219"/>
      <c r="AJ155" s="131"/>
      <c r="AK155" s="135"/>
      <c r="AL155" s="135"/>
      <c r="AM155" s="135"/>
      <c r="AN155" s="135"/>
      <c r="AO155" s="217"/>
      <c r="AP155" s="135"/>
    </row>
    <row r="156" spans="1:42" ht="84.75" customHeight="1" x14ac:dyDescent="0.2">
      <c r="A156" s="126"/>
      <c r="B156" s="129"/>
      <c r="C156" s="133"/>
      <c r="D156" s="129"/>
      <c r="E156" s="6" t="s">
        <v>275</v>
      </c>
      <c r="F156" s="6">
        <v>96</v>
      </c>
      <c r="G156" s="27" t="s">
        <v>279</v>
      </c>
      <c r="H156" s="3"/>
      <c r="I156" s="3"/>
      <c r="J156" s="29"/>
      <c r="K156" s="29" t="s">
        <v>403</v>
      </c>
      <c r="L156" s="29"/>
      <c r="M156" s="34"/>
      <c r="N156" s="34" t="e">
        <f>AVERAGE(K156)</f>
        <v>#DIV/0!</v>
      </c>
      <c r="O156" s="34" t="e">
        <f t="shared" si="85"/>
        <v>#DIV/0!</v>
      </c>
      <c r="P156" s="34" t="e">
        <f t="shared" si="86"/>
        <v>#DIV/0!</v>
      </c>
      <c r="Q156" s="34" t="e">
        <f t="shared" si="87"/>
        <v>#DIV/0!</v>
      </c>
      <c r="R156" s="36" t="e">
        <f>N156</f>
        <v>#DIV/0!</v>
      </c>
      <c r="S156" s="105"/>
      <c r="T156" s="215"/>
      <c r="U156" s="135"/>
      <c r="V156" s="135"/>
      <c r="W156" s="227"/>
      <c r="X156" s="135"/>
      <c r="Y156" s="135"/>
      <c r="Z156" s="217"/>
      <c r="AA156" s="135"/>
      <c r="AB156" s="135"/>
      <c r="AC156" s="135"/>
      <c r="AD156" s="135"/>
      <c r="AE156" s="135"/>
      <c r="AF156" s="135"/>
      <c r="AG156" s="135"/>
      <c r="AH156" s="135"/>
      <c r="AI156" s="220"/>
      <c r="AJ156" s="135"/>
      <c r="AK156" s="135"/>
      <c r="AL156" s="135"/>
      <c r="AM156" s="135"/>
      <c r="AN156" s="135"/>
      <c r="AO156" s="217"/>
      <c r="AP156" s="135"/>
    </row>
    <row r="157" spans="1:42" ht="108.75" customHeight="1" x14ac:dyDescent="0.2">
      <c r="A157" s="126"/>
      <c r="B157" s="129"/>
      <c r="C157" s="133"/>
      <c r="D157" s="129"/>
      <c r="E157" s="6" t="s">
        <v>276</v>
      </c>
      <c r="F157" s="6">
        <v>97</v>
      </c>
      <c r="G157" s="27" t="s">
        <v>280</v>
      </c>
      <c r="H157" s="3"/>
      <c r="I157" s="3"/>
      <c r="J157" s="29"/>
      <c r="K157" s="29" t="s">
        <v>403</v>
      </c>
      <c r="L157" s="29"/>
      <c r="M157" s="34"/>
      <c r="N157" s="34" t="e">
        <f>AVERAGE(K157)</f>
        <v>#DIV/0!</v>
      </c>
      <c r="O157" s="34" t="e">
        <f t="shared" si="85"/>
        <v>#DIV/0!</v>
      </c>
      <c r="P157" s="34" t="e">
        <f t="shared" si="86"/>
        <v>#DIV/0!</v>
      </c>
      <c r="Q157" s="34" t="e">
        <f t="shared" si="87"/>
        <v>#DIV/0!</v>
      </c>
      <c r="R157" s="36" t="e">
        <f>N157</f>
        <v>#DIV/0!</v>
      </c>
      <c r="S157" s="105"/>
      <c r="T157" s="215"/>
      <c r="U157" s="135"/>
      <c r="V157" s="135"/>
      <c r="W157" s="227"/>
      <c r="X157" s="135"/>
      <c r="Y157" s="135"/>
      <c r="Z157" s="217"/>
      <c r="AA157" s="135"/>
      <c r="AB157" s="135"/>
      <c r="AC157" s="135"/>
      <c r="AD157" s="135"/>
      <c r="AE157" s="135"/>
      <c r="AF157" s="135"/>
      <c r="AG157" s="135"/>
      <c r="AH157" s="135"/>
      <c r="AI157" s="220"/>
      <c r="AJ157" s="135"/>
      <c r="AK157" s="135"/>
      <c r="AL157" s="135"/>
      <c r="AM157" s="135"/>
      <c r="AN157" s="135"/>
      <c r="AO157" s="217"/>
      <c r="AP157" s="135"/>
    </row>
    <row r="158" spans="1:42" ht="84" customHeight="1" x14ac:dyDescent="0.2">
      <c r="A158" s="126"/>
      <c r="B158" s="129"/>
      <c r="C158" s="133"/>
      <c r="D158" s="129"/>
      <c r="E158" s="6" t="s">
        <v>277</v>
      </c>
      <c r="F158" s="6">
        <v>98</v>
      </c>
      <c r="G158" s="27" t="s">
        <v>281</v>
      </c>
      <c r="H158" s="3"/>
      <c r="I158" s="3"/>
      <c r="J158" s="29"/>
      <c r="K158" s="29" t="s">
        <v>403</v>
      </c>
      <c r="L158" s="29"/>
      <c r="M158" s="34"/>
      <c r="N158" s="34" t="e">
        <f>AVERAGE(K158)</f>
        <v>#DIV/0!</v>
      </c>
      <c r="O158" s="34" t="e">
        <f t="shared" si="85"/>
        <v>#DIV/0!</v>
      </c>
      <c r="P158" s="34" t="e">
        <f>IF(N158&gt;4.5,"SE CUMPLE PLENAMENTE",IF(N158&gt;3.7,"SE CUMPLE EN ALTO GRADO",IF(N158&gt;2.9,"SE CUMPLE ACEPTABLEMENTE",IF(N158&gt;1.9,"SE CUMPLE INSATISFACTORIAMENTE","NO SE CUMPLE"))))</f>
        <v>#DIV/0!</v>
      </c>
      <c r="Q158" s="34" t="e">
        <f t="shared" si="87"/>
        <v>#DIV/0!</v>
      </c>
      <c r="R158" s="36" t="e">
        <f>N158</f>
        <v>#DIV/0!</v>
      </c>
      <c r="S158" s="106"/>
      <c r="T158" s="210"/>
      <c r="U158" s="136"/>
      <c r="V158" s="136"/>
      <c r="W158" s="225"/>
      <c r="X158" s="136"/>
      <c r="Y158" s="136"/>
      <c r="Z158" s="218"/>
      <c r="AA158" s="136"/>
      <c r="AB158" s="135"/>
      <c r="AC158" s="135"/>
      <c r="AD158" s="135"/>
      <c r="AE158" s="135"/>
      <c r="AF158" s="135"/>
      <c r="AG158" s="135"/>
      <c r="AH158" s="135"/>
      <c r="AI158" s="220"/>
      <c r="AJ158" s="135"/>
      <c r="AK158" s="135"/>
      <c r="AL158" s="135"/>
      <c r="AM158" s="135"/>
      <c r="AN158" s="135"/>
      <c r="AO158" s="217"/>
      <c r="AP158" s="135"/>
    </row>
    <row r="159" spans="1:42" ht="14.25" x14ac:dyDescent="0.2">
      <c r="A159" s="126"/>
      <c r="B159" s="129"/>
      <c r="C159" s="14"/>
      <c r="D159" s="12"/>
      <c r="E159" s="12"/>
      <c r="F159" s="12"/>
      <c r="G159" s="16">
        <f>COUNTA(G155:G158)</f>
        <v>4</v>
      </c>
      <c r="H159" s="12"/>
      <c r="I159" s="12"/>
      <c r="J159" s="31"/>
      <c r="K159" s="31"/>
      <c r="L159" s="31"/>
      <c r="M159" s="35"/>
      <c r="N159" s="35"/>
      <c r="O159" s="35"/>
      <c r="P159" s="35"/>
      <c r="Q159" s="35"/>
      <c r="R159" s="35"/>
      <c r="S159" s="35"/>
      <c r="T159" s="214"/>
      <c r="U159" s="208"/>
      <c r="V159" s="208"/>
      <c r="W159" s="226"/>
      <c r="X159" s="208"/>
      <c r="Y159" s="208"/>
      <c r="Z159" s="208"/>
      <c r="AA159" s="223"/>
      <c r="AB159" s="135"/>
      <c r="AC159" s="135"/>
      <c r="AD159" s="135"/>
      <c r="AE159" s="135"/>
      <c r="AF159" s="135"/>
      <c r="AG159" s="135"/>
      <c r="AH159" s="135"/>
      <c r="AI159" s="220"/>
      <c r="AJ159" s="135"/>
      <c r="AK159" s="135"/>
      <c r="AL159" s="135"/>
      <c r="AM159" s="135"/>
      <c r="AN159" s="135"/>
      <c r="AO159" s="217"/>
      <c r="AP159" s="135"/>
    </row>
    <row r="160" spans="1:42" ht="84" customHeight="1" x14ac:dyDescent="0.2">
      <c r="A160" s="126"/>
      <c r="B160" s="129"/>
      <c r="C160" s="133" t="s">
        <v>283</v>
      </c>
      <c r="D160" s="129" t="s">
        <v>282</v>
      </c>
      <c r="E160" s="6" t="s">
        <v>284</v>
      </c>
      <c r="F160" s="6">
        <v>99</v>
      </c>
      <c r="G160" s="27" t="s">
        <v>289</v>
      </c>
      <c r="H160" s="3"/>
      <c r="I160" s="3"/>
      <c r="J160" s="29"/>
      <c r="K160" s="29" t="s">
        <v>403</v>
      </c>
      <c r="L160" s="29"/>
      <c r="M160" s="34"/>
      <c r="N160" s="34" t="e">
        <f>AVERAGE(K160)</f>
        <v>#DIV/0!</v>
      </c>
      <c r="O160" s="34" t="e">
        <f t="shared" ref="O160:O164" si="88">((N160*100%)/5)</f>
        <v>#DIV/0!</v>
      </c>
      <c r="P160" s="34" t="e">
        <f t="shared" ref="P160:P164" si="89">IF(N160&gt;4.5,"SE CUMPLE PLENAMENTE",IF(N160&gt;3.7,"SE CUMPLE EN ALTO GRADO",IF(N160&gt;2.9,"SE CUMPLE ACEPTABLEMENTE",IF(N160&gt;1.9,"SE CUMPLE INSATISFACTORIAMENTE","NO SE CUMPLE"))))</f>
        <v>#DIV/0!</v>
      </c>
      <c r="Q160" s="34" t="e">
        <f t="shared" ref="Q160:Q164" si="90">IF(N160&gt;4.5,"A",IF(N160&gt;3.7,"B",IF(N160&gt;2.9,"C",IF(N160&gt;1.9,"D","E"))))</f>
        <v>#DIV/0!</v>
      </c>
      <c r="R160" s="36" t="e">
        <f t="shared" ref="R160:R164" si="91">N160</f>
        <v>#DIV/0!</v>
      </c>
      <c r="S160" s="104" t="e">
        <f>AVERAGE(N160:N164)</f>
        <v>#DIV/0!</v>
      </c>
      <c r="T160" s="209" t="e">
        <f>S160/5</f>
        <v>#DIV/0!</v>
      </c>
      <c r="U160" s="131" t="e">
        <f>IF(S160&gt;4.5,"SE CUMPLE PLENAMENTE",IF(S160&gt;3.7,"SE CUMPLE EN ALTO GRADO",IF(S160&gt;2.9,"SE CUMPLE ACEPTABLEMENTE",IF(S160&gt;1.9,"SE CUMPLE INSATISFACTORIAMENTE","NO SE CUMPLE"))))</f>
        <v>#DIV/0!</v>
      </c>
      <c r="V160" s="131" t="e">
        <f>IF(S160&gt;4.5,"A",IF(S160&gt;3.7,"B",IF(S160&gt;2.9,"C",IF(S160&gt;1.9,"D","E"))))</f>
        <v>#DIV/0!</v>
      </c>
      <c r="W160" s="224">
        <f>+Ponderación_Características!J138</f>
        <v>0.3</v>
      </c>
      <c r="X160" s="131" t="str">
        <f>+Ponderación_Características!K138</f>
        <v>Prueba característica 34</v>
      </c>
      <c r="Y160" s="131" t="e">
        <v>#DIV/0!</v>
      </c>
      <c r="Z160" s="216"/>
      <c r="AA160" s="131" t="e">
        <f>+S160</f>
        <v>#DIV/0!</v>
      </c>
      <c r="AB160" s="135"/>
      <c r="AC160" s="135"/>
      <c r="AD160" s="135"/>
      <c r="AE160" s="135"/>
      <c r="AF160" s="135"/>
      <c r="AG160" s="135"/>
      <c r="AH160" s="135"/>
      <c r="AI160" s="220"/>
      <c r="AJ160" s="135"/>
      <c r="AK160" s="135"/>
      <c r="AL160" s="135"/>
      <c r="AM160" s="135"/>
      <c r="AN160" s="135"/>
      <c r="AO160" s="217"/>
      <c r="AP160" s="135"/>
    </row>
    <row r="161" spans="1:42" ht="57" customHeight="1" x14ac:dyDescent="0.2">
      <c r="A161" s="126"/>
      <c r="B161" s="129"/>
      <c r="C161" s="133"/>
      <c r="D161" s="129"/>
      <c r="E161" s="6" t="s">
        <v>285</v>
      </c>
      <c r="F161" s="6">
        <v>100</v>
      </c>
      <c r="G161" s="5" t="s">
        <v>290</v>
      </c>
      <c r="H161" s="3"/>
      <c r="I161" s="3"/>
      <c r="J161" s="29" t="s">
        <v>403</v>
      </c>
      <c r="K161" s="29"/>
      <c r="L161" s="29" t="s">
        <v>403</v>
      </c>
      <c r="M161" s="34"/>
      <c r="N161" s="34" t="e">
        <f>AVERAGE(J161:L161)</f>
        <v>#DIV/0!</v>
      </c>
      <c r="O161" s="34" t="e">
        <f t="shared" si="88"/>
        <v>#DIV/0!</v>
      </c>
      <c r="P161" s="34" t="e">
        <f t="shared" si="89"/>
        <v>#DIV/0!</v>
      </c>
      <c r="Q161" s="34" t="e">
        <f t="shared" si="90"/>
        <v>#DIV/0!</v>
      </c>
      <c r="R161" s="36" t="e">
        <f t="shared" si="91"/>
        <v>#DIV/0!</v>
      </c>
      <c r="S161" s="105"/>
      <c r="T161" s="215"/>
      <c r="U161" s="135"/>
      <c r="V161" s="135"/>
      <c r="W161" s="227"/>
      <c r="X161" s="135"/>
      <c r="Y161" s="135"/>
      <c r="Z161" s="217"/>
      <c r="AA161" s="135"/>
      <c r="AB161" s="135"/>
      <c r="AC161" s="135"/>
      <c r="AD161" s="135"/>
      <c r="AE161" s="135"/>
      <c r="AF161" s="135"/>
      <c r="AG161" s="135"/>
      <c r="AH161" s="135"/>
      <c r="AI161" s="220"/>
      <c r="AJ161" s="135"/>
      <c r="AK161" s="135"/>
      <c r="AL161" s="135"/>
      <c r="AM161" s="135"/>
      <c r="AN161" s="135"/>
      <c r="AO161" s="217"/>
      <c r="AP161" s="135"/>
    </row>
    <row r="162" spans="1:42" ht="78.75" customHeight="1" x14ac:dyDescent="0.2">
      <c r="A162" s="126"/>
      <c r="B162" s="129"/>
      <c r="C162" s="133"/>
      <c r="D162" s="129"/>
      <c r="E162" s="6" t="s">
        <v>286</v>
      </c>
      <c r="F162" s="6">
        <v>101</v>
      </c>
      <c r="G162" s="5" t="s">
        <v>291</v>
      </c>
      <c r="H162" s="3"/>
      <c r="I162" s="3"/>
      <c r="J162" s="29" t="s">
        <v>403</v>
      </c>
      <c r="K162" s="29"/>
      <c r="L162" s="29"/>
      <c r="M162" s="34"/>
      <c r="N162" s="34" t="e">
        <f>AVERAGE(J162)</f>
        <v>#DIV/0!</v>
      </c>
      <c r="O162" s="34" t="e">
        <f t="shared" si="88"/>
        <v>#DIV/0!</v>
      </c>
      <c r="P162" s="34" t="e">
        <f t="shared" si="89"/>
        <v>#DIV/0!</v>
      </c>
      <c r="Q162" s="34" t="e">
        <f t="shared" si="90"/>
        <v>#DIV/0!</v>
      </c>
      <c r="R162" s="36" t="e">
        <f t="shared" si="91"/>
        <v>#DIV/0!</v>
      </c>
      <c r="S162" s="105"/>
      <c r="T162" s="215"/>
      <c r="U162" s="135"/>
      <c r="V162" s="135"/>
      <c r="W162" s="227"/>
      <c r="X162" s="135"/>
      <c r="Y162" s="135"/>
      <c r="Z162" s="217"/>
      <c r="AA162" s="135"/>
      <c r="AB162" s="135"/>
      <c r="AC162" s="135"/>
      <c r="AD162" s="135"/>
      <c r="AE162" s="135"/>
      <c r="AF162" s="135"/>
      <c r="AG162" s="135"/>
      <c r="AH162" s="135"/>
      <c r="AI162" s="220"/>
      <c r="AJ162" s="135"/>
      <c r="AK162" s="135"/>
      <c r="AL162" s="135"/>
      <c r="AM162" s="135"/>
      <c r="AN162" s="135"/>
      <c r="AO162" s="217"/>
      <c r="AP162" s="135"/>
    </row>
    <row r="163" spans="1:42" ht="105.75" customHeight="1" x14ac:dyDescent="0.2">
      <c r="A163" s="126"/>
      <c r="B163" s="129"/>
      <c r="C163" s="133"/>
      <c r="D163" s="129"/>
      <c r="E163" s="6" t="s">
        <v>287</v>
      </c>
      <c r="F163" s="6">
        <v>102</v>
      </c>
      <c r="G163" s="27" t="s">
        <v>292</v>
      </c>
      <c r="H163" s="3"/>
      <c r="I163" s="3"/>
      <c r="J163" s="29"/>
      <c r="K163" s="29" t="s">
        <v>403</v>
      </c>
      <c r="L163" s="29"/>
      <c r="M163" s="34"/>
      <c r="N163" s="34" t="e">
        <f>AVERAGE(K163)</f>
        <v>#DIV/0!</v>
      </c>
      <c r="O163" s="34" t="e">
        <f t="shared" si="88"/>
        <v>#DIV/0!</v>
      </c>
      <c r="P163" s="34" t="e">
        <f t="shared" si="89"/>
        <v>#DIV/0!</v>
      </c>
      <c r="Q163" s="34" t="e">
        <f t="shared" si="90"/>
        <v>#DIV/0!</v>
      </c>
      <c r="R163" s="36" t="e">
        <f t="shared" si="91"/>
        <v>#DIV/0!</v>
      </c>
      <c r="S163" s="105"/>
      <c r="T163" s="215"/>
      <c r="U163" s="135"/>
      <c r="V163" s="135"/>
      <c r="W163" s="227"/>
      <c r="X163" s="135"/>
      <c r="Y163" s="135"/>
      <c r="Z163" s="217"/>
      <c r="AA163" s="135"/>
      <c r="AB163" s="135"/>
      <c r="AC163" s="135"/>
      <c r="AD163" s="135"/>
      <c r="AE163" s="135"/>
      <c r="AF163" s="135"/>
      <c r="AG163" s="135"/>
      <c r="AH163" s="135"/>
      <c r="AI163" s="220"/>
      <c r="AJ163" s="135"/>
      <c r="AK163" s="135"/>
      <c r="AL163" s="135"/>
      <c r="AM163" s="135"/>
      <c r="AN163" s="135"/>
      <c r="AO163" s="217"/>
      <c r="AP163" s="135"/>
    </row>
    <row r="164" spans="1:42" ht="117.75" customHeight="1" x14ac:dyDescent="0.2">
      <c r="A164" s="126"/>
      <c r="B164" s="129"/>
      <c r="C164" s="133"/>
      <c r="D164" s="129"/>
      <c r="E164" s="6" t="s">
        <v>288</v>
      </c>
      <c r="F164" s="6">
        <v>103</v>
      </c>
      <c r="G164" s="27" t="s">
        <v>293</v>
      </c>
      <c r="H164" s="3"/>
      <c r="I164" s="3"/>
      <c r="J164" s="29"/>
      <c r="K164" s="29" t="s">
        <v>403</v>
      </c>
      <c r="L164" s="29"/>
      <c r="M164" s="34"/>
      <c r="N164" s="34" t="e">
        <f>AVERAGE(K164)</f>
        <v>#DIV/0!</v>
      </c>
      <c r="O164" s="34" t="e">
        <f t="shared" si="88"/>
        <v>#DIV/0!</v>
      </c>
      <c r="P164" s="34" t="e">
        <f t="shared" si="89"/>
        <v>#DIV/0!</v>
      </c>
      <c r="Q164" s="34" t="e">
        <f t="shared" si="90"/>
        <v>#DIV/0!</v>
      </c>
      <c r="R164" s="36" t="e">
        <f t="shared" si="91"/>
        <v>#DIV/0!</v>
      </c>
      <c r="S164" s="106"/>
      <c r="T164" s="210"/>
      <c r="U164" s="136"/>
      <c r="V164" s="136"/>
      <c r="W164" s="225"/>
      <c r="X164" s="136"/>
      <c r="Y164" s="136"/>
      <c r="Z164" s="218"/>
      <c r="AA164" s="136"/>
      <c r="AB164" s="135"/>
      <c r="AC164" s="135"/>
      <c r="AD164" s="135"/>
      <c r="AE164" s="135"/>
      <c r="AF164" s="135"/>
      <c r="AG164" s="135"/>
      <c r="AH164" s="135"/>
      <c r="AI164" s="220"/>
      <c r="AJ164" s="135"/>
      <c r="AK164" s="135"/>
      <c r="AL164" s="135"/>
      <c r="AM164" s="135"/>
      <c r="AN164" s="135"/>
      <c r="AO164" s="217"/>
      <c r="AP164" s="135"/>
    </row>
    <row r="165" spans="1:42" ht="14.25" x14ac:dyDescent="0.2">
      <c r="A165" s="126"/>
      <c r="B165" s="129"/>
      <c r="C165" s="14"/>
      <c r="D165" s="12"/>
      <c r="E165" s="12"/>
      <c r="F165" s="12"/>
      <c r="G165" s="16">
        <f>COUNTA(G160:G164)</f>
        <v>5</v>
      </c>
      <c r="H165" s="12"/>
      <c r="I165" s="12"/>
      <c r="J165" s="31"/>
      <c r="K165" s="31"/>
      <c r="L165" s="31"/>
      <c r="M165" s="35"/>
      <c r="N165" s="35"/>
      <c r="O165" s="35"/>
      <c r="P165" s="35"/>
      <c r="Q165" s="35"/>
      <c r="R165" s="35"/>
      <c r="S165" s="35"/>
      <c r="T165" s="214"/>
      <c r="U165" s="208"/>
      <c r="V165" s="208"/>
      <c r="W165" s="226"/>
      <c r="X165" s="208"/>
      <c r="Y165" s="208"/>
      <c r="Z165" s="208"/>
      <c r="AA165" s="223"/>
      <c r="AB165" s="135"/>
      <c r="AC165" s="135"/>
      <c r="AD165" s="135"/>
      <c r="AE165" s="135"/>
      <c r="AF165" s="135"/>
      <c r="AG165" s="135"/>
      <c r="AH165" s="135"/>
      <c r="AI165" s="220"/>
      <c r="AJ165" s="135"/>
      <c r="AK165" s="135"/>
      <c r="AL165" s="135"/>
      <c r="AM165" s="135"/>
      <c r="AN165" s="135"/>
      <c r="AO165" s="217"/>
      <c r="AP165" s="135"/>
    </row>
    <row r="166" spans="1:42" ht="90.75" customHeight="1" x14ac:dyDescent="0.2">
      <c r="A166" s="126"/>
      <c r="B166" s="129"/>
      <c r="C166" s="130" t="s">
        <v>295</v>
      </c>
      <c r="D166" s="129" t="s">
        <v>294</v>
      </c>
      <c r="E166" s="6" t="s">
        <v>298</v>
      </c>
      <c r="F166" s="6">
        <v>104</v>
      </c>
      <c r="G166" s="5" t="s">
        <v>296</v>
      </c>
      <c r="H166" s="3"/>
      <c r="I166" s="3"/>
      <c r="J166" s="29" t="s">
        <v>403</v>
      </c>
      <c r="K166" s="29"/>
      <c r="L166" s="29" t="s">
        <v>403</v>
      </c>
      <c r="M166" s="34"/>
      <c r="N166" s="34" t="e">
        <f>AVERAGE(J166:L166)</f>
        <v>#DIV/0!</v>
      </c>
      <c r="O166" s="34" t="e">
        <f t="shared" ref="O166:O167" si="92">((N166*100%)/5)</f>
        <v>#DIV/0!</v>
      </c>
      <c r="P166" s="34" t="e">
        <f t="shared" ref="P166:P167" si="93">IF(N166&gt;4.5,"SE CUMPLE PLENAMENTE",IF(N166&gt;3.7,"SE CUMPLE EN ALTO GRADO",IF(N166&gt;2.9,"SE CUMPLE ACEPTABLEMENTE",IF(N166&gt;1.9,"SE CUMPLE INSATISFACTORIAMENTE","NO SE CUMPLE"))))</f>
        <v>#DIV/0!</v>
      </c>
      <c r="Q166" s="34" t="e">
        <f t="shared" ref="Q166:Q167" si="94">IF(N166&gt;4.5,"A",IF(N166&gt;3.7,"B",IF(N166&gt;2.9,"C",IF(N166&gt;1.9,"D","E"))))</f>
        <v>#DIV/0!</v>
      </c>
      <c r="R166" s="36" t="e">
        <f t="shared" ref="R166:R167" si="95">N166</f>
        <v>#DIV/0!</v>
      </c>
      <c r="S166" s="104" t="e">
        <f>AVERAGE(N166:N167)</f>
        <v>#DIV/0!</v>
      </c>
      <c r="T166" s="209" t="e">
        <f>S166/5</f>
        <v>#DIV/0!</v>
      </c>
      <c r="U166" s="131" t="e">
        <f>IF(S166&gt;4.5,"SE CUMPLE PLENAMENTE",IF(S166&gt;3.7,"SE CUMPLE EN ALTO GRADO",IF(S166&gt;2.9,"SE CUMPLE ACEPTABLEMENTE",IF(S166&gt;1.9,"SE CUMPLE INSATISFACTORIAMENTE","NO SE CUMPLE"))))</f>
        <v>#DIV/0!</v>
      </c>
      <c r="V166" s="131" t="e">
        <f>IF(S166&gt;4.5,"A",IF(S166&gt;3.7,"B",IF(S166&gt;2.9,"C",IF(S166&gt;1.9,"D","E"))))</f>
        <v>#DIV/0!</v>
      </c>
      <c r="W166" s="224">
        <f>+Ponderación_Características!J139</f>
        <v>0.3</v>
      </c>
      <c r="X166" s="131" t="str">
        <f>+Ponderación_Características!K139</f>
        <v>Prueba característica 35</v>
      </c>
      <c r="Y166" s="224" t="e">
        <f>+T166*W166</f>
        <v>#DIV/0!</v>
      </c>
      <c r="Z166" s="216"/>
      <c r="AA166" s="131" t="e">
        <f>+S166</f>
        <v>#DIV/0!</v>
      </c>
      <c r="AB166" s="135"/>
      <c r="AC166" s="135"/>
      <c r="AD166" s="135"/>
      <c r="AE166" s="135"/>
      <c r="AF166" s="135"/>
      <c r="AG166" s="135"/>
      <c r="AH166" s="135"/>
      <c r="AI166" s="220"/>
      <c r="AJ166" s="135"/>
      <c r="AK166" s="135"/>
      <c r="AL166" s="135"/>
      <c r="AM166" s="135"/>
      <c r="AN166" s="135"/>
      <c r="AO166" s="217"/>
      <c r="AP166" s="135"/>
    </row>
    <row r="167" spans="1:42" ht="65.25" customHeight="1" x14ac:dyDescent="0.2">
      <c r="A167" s="126"/>
      <c r="B167" s="129"/>
      <c r="C167" s="130"/>
      <c r="D167" s="129"/>
      <c r="E167" s="6" t="s">
        <v>299</v>
      </c>
      <c r="F167" s="6">
        <v>105</v>
      </c>
      <c r="G167" s="5" t="s">
        <v>297</v>
      </c>
      <c r="H167" s="3"/>
      <c r="I167" s="3"/>
      <c r="J167" s="29" t="s">
        <v>403</v>
      </c>
      <c r="K167" s="29"/>
      <c r="L167" s="29"/>
      <c r="M167" s="34"/>
      <c r="N167" s="34" t="e">
        <f>AVERAGE(J167)</f>
        <v>#DIV/0!</v>
      </c>
      <c r="O167" s="34" t="e">
        <f t="shared" si="92"/>
        <v>#DIV/0!</v>
      </c>
      <c r="P167" s="34" t="e">
        <f t="shared" si="93"/>
        <v>#DIV/0!</v>
      </c>
      <c r="Q167" s="34" t="e">
        <f t="shared" si="94"/>
        <v>#DIV/0!</v>
      </c>
      <c r="R167" s="36" t="e">
        <f t="shared" si="95"/>
        <v>#DIV/0!</v>
      </c>
      <c r="S167" s="106"/>
      <c r="T167" s="210"/>
      <c r="U167" s="136"/>
      <c r="V167" s="136"/>
      <c r="W167" s="225"/>
      <c r="X167" s="136"/>
      <c r="Y167" s="225"/>
      <c r="Z167" s="218"/>
      <c r="AA167" s="136"/>
      <c r="AB167" s="135"/>
      <c r="AC167" s="135"/>
      <c r="AD167" s="135"/>
      <c r="AE167" s="135"/>
      <c r="AF167" s="135"/>
      <c r="AG167" s="135"/>
      <c r="AH167" s="135"/>
      <c r="AI167" s="220"/>
      <c r="AJ167" s="135"/>
      <c r="AK167" s="135"/>
      <c r="AL167" s="135"/>
      <c r="AM167" s="135"/>
      <c r="AN167" s="135"/>
      <c r="AO167" s="217"/>
      <c r="AP167" s="135"/>
    </row>
    <row r="168" spans="1:42" ht="14.25" x14ac:dyDescent="0.2">
      <c r="A168" s="18"/>
      <c r="B168" s="18"/>
      <c r="C168" s="14"/>
      <c r="D168" s="12"/>
      <c r="E168" s="12"/>
      <c r="F168" s="12"/>
      <c r="G168" s="16">
        <f>COUNTA(G166:G167)</f>
        <v>2</v>
      </c>
      <c r="H168" s="12"/>
      <c r="I168" s="12"/>
      <c r="J168" s="31"/>
      <c r="K168" s="31"/>
      <c r="L168" s="31"/>
      <c r="M168" s="35"/>
      <c r="N168" s="35"/>
      <c r="O168" s="35"/>
      <c r="P168" s="35"/>
      <c r="Q168" s="35"/>
      <c r="R168" s="35"/>
      <c r="S168" s="35"/>
      <c r="T168" s="214"/>
      <c r="U168" s="208"/>
      <c r="V168" s="208"/>
      <c r="W168" s="226"/>
      <c r="X168" s="208"/>
      <c r="Y168" s="208"/>
      <c r="Z168" s="208"/>
      <c r="AA168" s="223"/>
      <c r="AB168" s="136"/>
      <c r="AC168" s="136"/>
      <c r="AD168" s="136"/>
      <c r="AE168" s="136"/>
      <c r="AF168" s="136"/>
      <c r="AG168" s="136"/>
      <c r="AH168" s="136"/>
      <c r="AI168" s="221"/>
      <c r="AJ168" s="136"/>
      <c r="AK168" s="135"/>
      <c r="AL168" s="135"/>
      <c r="AM168" s="135"/>
      <c r="AN168" s="135"/>
      <c r="AO168" s="217"/>
      <c r="AP168" s="135"/>
    </row>
    <row r="169" spans="1:42" ht="14.25" x14ac:dyDescent="0.2">
      <c r="A169" s="7"/>
      <c r="B169" s="7"/>
      <c r="C169" s="7"/>
      <c r="D169" s="7"/>
      <c r="E169" s="7"/>
      <c r="F169" s="7"/>
      <c r="G169" s="15">
        <f>SUM(G159+G165+G168)</f>
        <v>11</v>
      </c>
      <c r="H169" s="7"/>
      <c r="I169" s="7"/>
      <c r="J169" s="31"/>
      <c r="K169" s="31"/>
      <c r="L169" s="31"/>
      <c r="M169" s="35"/>
      <c r="N169" s="35"/>
      <c r="O169" s="35"/>
      <c r="P169" s="35"/>
      <c r="Q169" s="35"/>
      <c r="R169" s="35"/>
      <c r="S169" s="35"/>
      <c r="T169" s="214"/>
      <c r="U169" s="208"/>
      <c r="V169" s="208"/>
      <c r="W169" s="226"/>
      <c r="X169" s="208"/>
      <c r="Y169" s="208"/>
      <c r="Z169" s="208"/>
      <c r="AA169" s="223"/>
      <c r="AB169" s="223"/>
      <c r="AC169" s="223"/>
      <c r="AD169" s="223"/>
      <c r="AE169" s="223"/>
      <c r="AF169" s="223"/>
      <c r="AG169" s="223"/>
      <c r="AH169" s="223"/>
      <c r="AI169" s="223"/>
      <c r="AJ169" s="223"/>
      <c r="AK169" s="135"/>
      <c r="AL169" s="135"/>
      <c r="AM169" s="135"/>
      <c r="AN169" s="135"/>
      <c r="AO169" s="217"/>
      <c r="AP169" s="135"/>
    </row>
    <row r="170" spans="1:42" ht="90.75" customHeight="1" x14ac:dyDescent="0.2">
      <c r="A170" s="125" t="s">
        <v>324</v>
      </c>
      <c r="B170" s="129" t="s">
        <v>301</v>
      </c>
      <c r="C170" s="130" t="s">
        <v>302</v>
      </c>
      <c r="D170" s="129" t="s">
        <v>314</v>
      </c>
      <c r="E170" s="6" t="s">
        <v>303</v>
      </c>
      <c r="F170" s="6">
        <v>106</v>
      </c>
      <c r="G170" s="5" t="s">
        <v>306</v>
      </c>
      <c r="H170" s="3"/>
      <c r="I170" s="3"/>
      <c r="J170" s="29" t="s">
        <v>403</v>
      </c>
      <c r="K170" s="29"/>
      <c r="L170" s="29" t="s">
        <v>403</v>
      </c>
      <c r="M170" s="34"/>
      <c r="N170" s="34" t="e">
        <f>AVERAGE(J170:L170)</f>
        <v>#DIV/0!</v>
      </c>
      <c r="O170" s="34" t="e">
        <f t="shared" ref="O170:O172" si="96">((N170*100%)/5)</f>
        <v>#DIV/0!</v>
      </c>
      <c r="P170" s="34" t="e">
        <f t="shared" ref="P170:P171" si="97">IF(N170&gt;4.5,"SE CUMPLE PLENAMENTE",IF(N170&gt;3.7,"SE CUMPLE EN ALTO GRADO",IF(N170&gt;2.9,"SE CUMPLE ACEPTABLEMENTE",IF(N170&gt;1.9,"SE CUMPLE INSATISFACTORIAMENTE","NO SE CUMPLE"))))</f>
        <v>#DIV/0!</v>
      </c>
      <c r="Q170" s="34" t="e">
        <f t="shared" ref="Q170:Q172" si="98">IF(N170&gt;4.5,"A",IF(N170&gt;3.7,"B",IF(N170&gt;2.9,"C",IF(N170&gt;1.9,"D","E"))))</f>
        <v>#DIV/0!</v>
      </c>
      <c r="R170" s="36" t="e">
        <f t="shared" ref="R170:R171" si="99">N170</f>
        <v>#DIV/0!</v>
      </c>
      <c r="S170" s="104" t="e">
        <f>AVERAGE(N170:N172)</f>
        <v>#DIV/0!</v>
      </c>
      <c r="T170" s="209" t="e">
        <f>S170/5</f>
        <v>#DIV/0!</v>
      </c>
      <c r="U170" s="131" t="e">
        <f>IF(S170&gt;4.5,"SE CUMPLE PLENAMENTE",IF(S170&gt;3.7,"SE CUMPLE EN ALTO GRADO",IF(S170&gt;2.9,"SE CUMPLE ACEPTABLEMENTE",IF(S170&gt;1.9,"SE CUMPLE INSATISFACTORIAMENTE","NO SE CUMPLE"))))</f>
        <v>#DIV/0!</v>
      </c>
      <c r="V170" s="131" t="e">
        <f>IF(S170&gt;4.5,"A",IF(S170&gt;3.7,"B",IF(S170&gt;2.9,"C",IF(S170&gt;1.9,"D","E"))))</f>
        <v>#DIV/0!</v>
      </c>
      <c r="W170" s="224">
        <f>+Ponderación_Características!J150</f>
        <v>0.6</v>
      </c>
      <c r="X170" s="131" t="str">
        <f>+Ponderación_Características!K150</f>
        <v>Prueba característica 36</v>
      </c>
      <c r="Y170" s="131" t="e">
        <v>#DIV/0!</v>
      </c>
      <c r="Z170" s="216"/>
      <c r="AA170" s="131" t="e">
        <f>+S170</f>
        <v>#DIV/0!</v>
      </c>
      <c r="AB170" s="131" t="e">
        <f>AVERAGE(S170,S174,S177)</f>
        <v>#DIV/0!</v>
      </c>
      <c r="AC170" s="131" t="e">
        <f>AB170/5</f>
        <v>#DIV/0!</v>
      </c>
      <c r="AD170" s="131" t="e">
        <f>IF(AB170&gt;4.5,"SE CUMPLE PLENAMENTE",IF(AB170&gt;3.7,"SE CUMPLE EN ALTO GRADO",IF(AB170&gt;2.9,"SE CUMPLE ACEPTABLEMENTE",IF(AB170&gt;1.9,"SE CUMPLE INSATISFACTORIAMENTE","NO SE CUMPLE"))))</f>
        <v>#DIV/0!</v>
      </c>
      <c r="AE170" s="131"/>
      <c r="AF170" s="131"/>
      <c r="AG170" s="131" t="str">
        <f>+Ponderación_Factores!K27</f>
        <v>Prueba factor 11</v>
      </c>
      <c r="AH170" s="131"/>
      <c r="AI170" s="216"/>
      <c r="AJ170" s="131"/>
      <c r="AK170" s="135"/>
      <c r="AL170" s="135"/>
      <c r="AM170" s="135"/>
      <c r="AN170" s="135"/>
      <c r="AO170" s="217"/>
      <c r="AP170" s="135"/>
    </row>
    <row r="171" spans="1:42" ht="121.5" customHeight="1" x14ac:dyDescent="0.2">
      <c r="A171" s="126"/>
      <c r="B171" s="129"/>
      <c r="C171" s="130"/>
      <c r="D171" s="129"/>
      <c r="E171" s="6" t="s">
        <v>307</v>
      </c>
      <c r="F171" s="6">
        <v>107</v>
      </c>
      <c r="G171" s="5" t="s">
        <v>304</v>
      </c>
      <c r="H171" s="3"/>
      <c r="I171" s="3"/>
      <c r="J171" s="29" t="s">
        <v>403</v>
      </c>
      <c r="K171" s="29"/>
      <c r="L171" s="29"/>
      <c r="M171" s="34"/>
      <c r="N171" s="34" t="e">
        <f>AVERAGE(J171)</f>
        <v>#DIV/0!</v>
      </c>
      <c r="O171" s="34" t="e">
        <f t="shared" si="96"/>
        <v>#DIV/0!</v>
      </c>
      <c r="P171" s="34" t="e">
        <f t="shared" si="97"/>
        <v>#DIV/0!</v>
      </c>
      <c r="Q171" s="34" t="e">
        <f t="shared" si="98"/>
        <v>#DIV/0!</v>
      </c>
      <c r="R171" s="36" t="e">
        <f t="shared" si="99"/>
        <v>#DIV/0!</v>
      </c>
      <c r="S171" s="105"/>
      <c r="T171" s="215"/>
      <c r="U171" s="135"/>
      <c r="V171" s="135"/>
      <c r="W171" s="227"/>
      <c r="X171" s="135"/>
      <c r="Y171" s="135"/>
      <c r="Z171" s="217"/>
      <c r="AA171" s="135"/>
      <c r="AB171" s="135"/>
      <c r="AC171" s="135"/>
      <c r="AD171" s="135"/>
      <c r="AE171" s="135"/>
      <c r="AF171" s="135"/>
      <c r="AG171" s="135"/>
      <c r="AH171" s="135"/>
      <c r="AI171" s="217"/>
      <c r="AJ171" s="135"/>
      <c r="AK171" s="135"/>
      <c r="AL171" s="135"/>
      <c r="AM171" s="135"/>
      <c r="AN171" s="135"/>
      <c r="AO171" s="217"/>
      <c r="AP171" s="135"/>
    </row>
    <row r="172" spans="1:42" ht="89.25" customHeight="1" x14ac:dyDescent="0.2">
      <c r="A172" s="126"/>
      <c r="B172" s="129"/>
      <c r="C172" s="130"/>
      <c r="D172" s="129"/>
      <c r="E172" s="6" t="s">
        <v>308</v>
      </c>
      <c r="F172" s="6">
        <v>108</v>
      </c>
      <c r="G172" s="5" t="s">
        <v>305</v>
      </c>
      <c r="H172" s="3"/>
      <c r="I172" s="3"/>
      <c r="J172" s="29" t="s">
        <v>403</v>
      </c>
      <c r="K172" s="29"/>
      <c r="L172" s="29" t="s">
        <v>403</v>
      </c>
      <c r="M172" s="34"/>
      <c r="N172" s="34" t="e">
        <f>AVERAGE(J172:L172)</f>
        <v>#DIV/0!</v>
      </c>
      <c r="O172" s="34" t="e">
        <f t="shared" si="96"/>
        <v>#DIV/0!</v>
      </c>
      <c r="P172" s="34" t="e">
        <f>IF(N172&gt;4.5,"SE CUMPLE PLENAMENTE",IF(N172&gt;3.7,"SE CUMPLE EN ALTO GRADO",IF(N172&gt;2.9,"SE CUMPLE ACEPTABLEMENTE",IF(N172&gt;1.9,"SE CUMPLE INSATISFACTORIAMENTE","NO SE CUMPLE"))))</f>
        <v>#DIV/0!</v>
      </c>
      <c r="Q172" s="34" t="e">
        <f t="shared" si="98"/>
        <v>#DIV/0!</v>
      </c>
      <c r="R172" s="36" t="e">
        <f>N172</f>
        <v>#DIV/0!</v>
      </c>
      <c r="S172" s="106"/>
      <c r="T172" s="210"/>
      <c r="U172" s="136"/>
      <c r="V172" s="136"/>
      <c r="W172" s="225"/>
      <c r="X172" s="136"/>
      <c r="Y172" s="136"/>
      <c r="Z172" s="218"/>
      <c r="AA172" s="136"/>
      <c r="AB172" s="135"/>
      <c r="AC172" s="135"/>
      <c r="AD172" s="135"/>
      <c r="AE172" s="135"/>
      <c r="AF172" s="135"/>
      <c r="AG172" s="135"/>
      <c r="AH172" s="135"/>
      <c r="AI172" s="217"/>
      <c r="AJ172" s="135"/>
      <c r="AK172" s="135"/>
      <c r="AL172" s="135"/>
      <c r="AM172" s="135"/>
      <c r="AN172" s="135"/>
      <c r="AO172" s="217"/>
      <c r="AP172" s="135"/>
    </row>
    <row r="173" spans="1:42" ht="14.25" x14ac:dyDescent="0.2">
      <c r="A173" s="126"/>
      <c r="B173" s="129"/>
      <c r="C173" s="14"/>
      <c r="D173" s="12"/>
      <c r="E173" s="12"/>
      <c r="F173" s="12"/>
      <c r="G173" s="16">
        <f>COUNTA(G170:G172)</f>
        <v>3</v>
      </c>
      <c r="H173" s="12"/>
      <c r="I173" s="12"/>
      <c r="J173" s="31"/>
      <c r="K173" s="31"/>
      <c r="L173" s="31"/>
      <c r="M173" s="35"/>
      <c r="N173" s="35"/>
      <c r="O173" s="35"/>
      <c r="P173" s="35"/>
      <c r="Q173" s="35"/>
      <c r="R173" s="35"/>
      <c r="S173" s="35"/>
      <c r="T173" s="214"/>
      <c r="U173" s="208"/>
      <c r="V173" s="208"/>
      <c r="W173" s="226"/>
      <c r="X173" s="208"/>
      <c r="Y173" s="208"/>
      <c r="Z173" s="208"/>
      <c r="AA173" s="223"/>
      <c r="AB173" s="135"/>
      <c r="AC173" s="135"/>
      <c r="AD173" s="135"/>
      <c r="AE173" s="135"/>
      <c r="AF173" s="135"/>
      <c r="AG173" s="135"/>
      <c r="AH173" s="135"/>
      <c r="AI173" s="217"/>
      <c r="AJ173" s="135"/>
      <c r="AK173" s="135"/>
      <c r="AL173" s="135"/>
      <c r="AM173" s="135"/>
      <c r="AN173" s="135"/>
      <c r="AO173" s="217"/>
      <c r="AP173" s="135"/>
    </row>
    <row r="174" spans="1:42" ht="106.5" customHeight="1" x14ac:dyDescent="0.2">
      <c r="A174" s="126"/>
      <c r="B174" s="129"/>
      <c r="C174" s="130" t="s">
        <v>309</v>
      </c>
      <c r="D174" s="129" t="s">
        <v>315</v>
      </c>
      <c r="E174" s="6" t="s">
        <v>310</v>
      </c>
      <c r="F174" s="6">
        <v>109</v>
      </c>
      <c r="G174" s="5" t="s">
        <v>311</v>
      </c>
      <c r="H174" s="3"/>
      <c r="I174" s="3"/>
      <c r="J174" s="29" t="s">
        <v>403</v>
      </c>
      <c r="K174" s="29"/>
      <c r="L174" s="29"/>
      <c r="M174" s="34"/>
      <c r="N174" s="34" t="e">
        <f>AVERAGE(J174)</f>
        <v>#DIV/0!</v>
      </c>
      <c r="O174" s="34" t="e">
        <f t="shared" ref="O174:O175" si="100">((N174*100%)/5)</f>
        <v>#DIV/0!</v>
      </c>
      <c r="P174" s="34" t="e">
        <f t="shared" ref="P174:P175" si="101">IF(N174&gt;4.5,"SE CUMPLE PLENAMENTE",IF(N174&gt;3.7,"SE CUMPLE EN ALTO GRADO",IF(N174&gt;2.9,"SE CUMPLE ACEPTABLEMENTE",IF(N174&gt;1.9,"SE CUMPLE INSATISFACTORIAMENTE","NO SE CUMPLE"))))</f>
        <v>#DIV/0!</v>
      </c>
      <c r="Q174" s="34" t="e">
        <f t="shared" ref="Q174:Q175" si="102">IF(N174&gt;4.5,"A",IF(N174&gt;3.7,"B",IF(N174&gt;2.9,"C",IF(N174&gt;1.9,"D","E"))))</f>
        <v>#DIV/0!</v>
      </c>
      <c r="R174" s="36" t="e">
        <f>N174</f>
        <v>#DIV/0!</v>
      </c>
      <c r="S174" s="104" t="e">
        <f>AVERAGE(N174:N175)</f>
        <v>#DIV/0!</v>
      </c>
      <c r="T174" s="209" t="e">
        <f>S174/5</f>
        <v>#DIV/0!</v>
      </c>
      <c r="U174" s="131" t="e">
        <f>IF(S174&gt;4.5,"SE CUMPLE PLENAMENTE",IF(S174&gt;3.7,"SE CUMPLE EN ALTO GRADO",IF(S174&gt;2.9,"SE CUMPLE ACEPTABLEMENTE",IF(S174&gt;1.9,"SE CUMPLE INSATISFACTORIAMENTE","NO SE CUMPLE"))))</f>
        <v>#DIV/0!</v>
      </c>
      <c r="V174" s="131" t="e">
        <f>IF(S174&gt;4.5,"A",IF(S174&gt;3.7,"B",IF(S174&gt;2.9,"C",IF(S174&gt;1.9,"D","E"))))</f>
        <v>#DIV/0!</v>
      </c>
      <c r="W174" s="224">
        <f>+Ponderación_Características!J151</f>
        <v>0.4</v>
      </c>
      <c r="X174" s="131" t="str">
        <f>+Ponderación_Características!K151</f>
        <v>Prueba característica 37</v>
      </c>
      <c r="Y174" s="224" t="e">
        <f>+T174*W174</f>
        <v>#DIV/0!</v>
      </c>
      <c r="Z174" s="216"/>
      <c r="AA174" s="131" t="e">
        <f>+S174</f>
        <v>#DIV/0!</v>
      </c>
      <c r="AB174" s="135"/>
      <c r="AC174" s="135"/>
      <c r="AD174" s="135"/>
      <c r="AE174" s="135"/>
      <c r="AF174" s="135"/>
      <c r="AG174" s="135"/>
      <c r="AH174" s="135"/>
      <c r="AI174" s="217"/>
      <c r="AJ174" s="135"/>
      <c r="AK174" s="135"/>
      <c r="AL174" s="135"/>
      <c r="AM174" s="135"/>
      <c r="AN174" s="135"/>
      <c r="AO174" s="217"/>
      <c r="AP174" s="135"/>
    </row>
    <row r="175" spans="1:42" ht="78" customHeight="1" x14ac:dyDescent="0.2">
      <c r="A175" s="126"/>
      <c r="B175" s="129"/>
      <c r="C175" s="130"/>
      <c r="D175" s="129"/>
      <c r="E175" s="6" t="s">
        <v>313</v>
      </c>
      <c r="F175" s="6">
        <v>110</v>
      </c>
      <c r="G175" s="5" t="s">
        <v>312</v>
      </c>
      <c r="H175" s="3"/>
      <c r="I175" s="3"/>
      <c r="J175" s="29" t="s">
        <v>403</v>
      </c>
      <c r="K175" s="29" t="s">
        <v>403</v>
      </c>
      <c r="L175" s="29"/>
      <c r="M175" s="34"/>
      <c r="N175" s="34" t="e">
        <f>AVERAGE(J175:K175)</f>
        <v>#DIV/0!</v>
      </c>
      <c r="O175" s="34" t="e">
        <f t="shared" si="100"/>
        <v>#DIV/0!</v>
      </c>
      <c r="P175" s="34" t="e">
        <f t="shared" si="101"/>
        <v>#DIV/0!</v>
      </c>
      <c r="Q175" s="34" t="e">
        <f t="shared" si="102"/>
        <v>#DIV/0!</v>
      </c>
      <c r="R175" s="36" t="e">
        <f>N175</f>
        <v>#DIV/0!</v>
      </c>
      <c r="S175" s="106"/>
      <c r="T175" s="210"/>
      <c r="U175" s="136"/>
      <c r="V175" s="136"/>
      <c r="W175" s="225"/>
      <c r="X175" s="136"/>
      <c r="Y175" s="225"/>
      <c r="Z175" s="218"/>
      <c r="AA175" s="136"/>
      <c r="AB175" s="135"/>
      <c r="AC175" s="135"/>
      <c r="AD175" s="135"/>
      <c r="AE175" s="135"/>
      <c r="AF175" s="135"/>
      <c r="AG175" s="135"/>
      <c r="AH175" s="135"/>
      <c r="AI175" s="217"/>
      <c r="AJ175" s="135"/>
      <c r="AK175" s="135"/>
      <c r="AL175" s="135"/>
      <c r="AM175" s="135"/>
      <c r="AN175" s="135"/>
      <c r="AO175" s="217"/>
      <c r="AP175" s="135"/>
    </row>
    <row r="176" spans="1:42" ht="14.25" x14ac:dyDescent="0.2">
      <c r="A176" s="126"/>
      <c r="B176" s="129"/>
      <c r="C176" s="4"/>
      <c r="D176" s="4"/>
      <c r="E176" s="4"/>
      <c r="F176" s="4"/>
      <c r="G176" s="15">
        <f>COUNTA(G174:G175)</f>
        <v>2</v>
      </c>
      <c r="H176" s="4"/>
      <c r="I176" s="4"/>
      <c r="J176" s="31"/>
      <c r="K176" s="31"/>
      <c r="L176" s="31"/>
      <c r="M176" s="35"/>
      <c r="N176" s="35"/>
      <c r="O176" s="35"/>
      <c r="P176" s="35"/>
      <c r="Q176" s="35"/>
      <c r="R176" s="35"/>
      <c r="S176" s="35"/>
      <c r="T176" s="214"/>
      <c r="U176" s="208"/>
      <c r="V176" s="208"/>
      <c r="W176" s="226"/>
      <c r="X176" s="208"/>
      <c r="Y176" s="208"/>
      <c r="Z176" s="208"/>
      <c r="AA176" s="223"/>
      <c r="AB176" s="135"/>
      <c r="AC176" s="135"/>
      <c r="AD176" s="135"/>
      <c r="AE176" s="135"/>
      <c r="AF176" s="135"/>
      <c r="AG176" s="135"/>
      <c r="AH176" s="135"/>
      <c r="AI176" s="217"/>
      <c r="AJ176" s="135"/>
      <c r="AK176" s="135"/>
      <c r="AL176" s="135"/>
      <c r="AM176" s="135"/>
      <c r="AN176" s="135"/>
      <c r="AO176" s="217"/>
      <c r="AP176" s="135"/>
    </row>
    <row r="177" spans="1:42" ht="94.5" customHeight="1" x14ac:dyDescent="0.2">
      <c r="A177" s="126"/>
      <c r="B177" s="129"/>
      <c r="C177" s="130" t="s">
        <v>317</v>
      </c>
      <c r="D177" s="129" t="s">
        <v>316</v>
      </c>
      <c r="E177" s="6" t="s">
        <v>318</v>
      </c>
      <c r="F177" s="6">
        <v>111</v>
      </c>
      <c r="G177" s="5" t="s">
        <v>319</v>
      </c>
      <c r="H177" s="3"/>
      <c r="I177" s="3"/>
      <c r="J177" s="29" t="s">
        <v>403</v>
      </c>
      <c r="K177" s="29"/>
      <c r="L177" s="29"/>
      <c r="M177" s="34"/>
      <c r="N177" s="34" t="e">
        <f>AVERAGE(J177)</f>
        <v>#DIV/0!</v>
      </c>
      <c r="O177" s="34" t="e">
        <f t="shared" ref="O177:O178" si="103">((N177*100%)/5)</f>
        <v>#DIV/0!</v>
      </c>
      <c r="P177" s="34" t="e">
        <f t="shared" ref="P177:P178" si="104">IF(N177&gt;4.5,"SE CUMPLE PLENAMENTE",IF(N177&gt;3.7,"SE CUMPLE EN ALTO GRADO",IF(N177&gt;2.9,"SE CUMPLE ACEPTABLEMENTE",IF(N177&gt;1.9,"SE CUMPLE INSATISFACTORIAMENTE","NO SE CUMPLE"))))</f>
        <v>#DIV/0!</v>
      </c>
      <c r="Q177" s="34" t="e">
        <f t="shared" ref="Q177:Q178" si="105">IF(N177&gt;4.5,"A",IF(N177&gt;3.7,"B",IF(N177&gt;2.9,"C",IF(N177&gt;1.9,"D","E"))))</f>
        <v>#DIV/0!</v>
      </c>
      <c r="R177" s="36" t="e">
        <f t="shared" ref="R177:R179" si="106">N177</f>
        <v>#DIV/0!</v>
      </c>
      <c r="S177" s="104" t="e">
        <f>AVERAGE(N177:N179)</f>
        <v>#DIV/0!</v>
      </c>
      <c r="T177" s="209" t="e">
        <f>S177/5</f>
        <v>#DIV/0!</v>
      </c>
      <c r="U177" s="131" t="e">
        <f>IF(S177&gt;4.5,"SE CUMPLE PLENAMENTE",IF(S177&gt;3.7,"SE CUMPLE EN ALTO GRADO",IF(S177&gt;2.9,"SE CUMPLE ACEPTABLEMENTE",IF(S177&gt;1.9,"SE CUMPLE INSATISFACTORIAMENTE","NO SE CUMPLE"))))</f>
        <v>#DIV/0!</v>
      </c>
      <c r="V177" s="131" t="e">
        <f>IF(S177&gt;4.5,"A",IF(S177&gt;3.7,"B",IF(S177&gt;2.9,"C",IF(S177&gt;1.9,"D","E"))))</f>
        <v>#DIV/0!</v>
      </c>
      <c r="W177" s="224">
        <f>+Ponderación_Características!J152</f>
        <v>0.2</v>
      </c>
      <c r="X177" s="131" t="str">
        <f>+Ponderación_Características!K152</f>
        <v>Prueba característica 38</v>
      </c>
      <c r="Y177" s="131" t="e">
        <v>#DIV/0!</v>
      </c>
      <c r="Z177" s="216"/>
      <c r="AA177" s="131" t="e">
        <f>+S177</f>
        <v>#DIV/0!</v>
      </c>
      <c r="AB177" s="135"/>
      <c r="AC177" s="135"/>
      <c r="AD177" s="135"/>
      <c r="AE177" s="135"/>
      <c r="AF177" s="135"/>
      <c r="AG177" s="135"/>
      <c r="AH177" s="135"/>
      <c r="AI177" s="217"/>
      <c r="AJ177" s="135"/>
      <c r="AK177" s="135"/>
      <c r="AL177" s="135"/>
      <c r="AM177" s="135"/>
      <c r="AN177" s="135"/>
      <c r="AO177" s="217"/>
      <c r="AP177" s="135"/>
    </row>
    <row r="178" spans="1:42" ht="111.75" customHeight="1" x14ac:dyDescent="0.2">
      <c r="A178" s="126"/>
      <c r="B178" s="129"/>
      <c r="C178" s="130"/>
      <c r="D178" s="129"/>
      <c r="E178" s="6" t="s">
        <v>322</v>
      </c>
      <c r="F178" s="6">
        <v>112</v>
      </c>
      <c r="G178" s="27" t="s">
        <v>320</v>
      </c>
      <c r="H178" s="3"/>
      <c r="I178" s="3"/>
      <c r="J178" s="29"/>
      <c r="K178" s="29" t="s">
        <v>403</v>
      </c>
      <c r="L178" s="29"/>
      <c r="M178" s="34"/>
      <c r="N178" s="34" t="e">
        <f>AVERAGE(K178)</f>
        <v>#DIV/0!</v>
      </c>
      <c r="O178" s="34" t="e">
        <f t="shared" si="103"/>
        <v>#DIV/0!</v>
      </c>
      <c r="P178" s="34" t="e">
        <f t="shared" si="104"/>
        <v>#DIV/0!</v>
      </c>
      <c r="Q178" s="34" t="e">
        <f t="shared" si="105"/>
        <v>#DIV/0!</v>
      </c>
      <c r="R178" s="36" t="e">
        <f t="shared" si="106"/>
        <v>#DIV/0!</v>
      </c>
      <c r="S178" s="105"/>
      <c r="T178" s="215"/>
      <c r="U178" s="135"/>
      <c r="V178" s="135"/>
      <c r="W178" s="227"/>
      <c r="X178" s="135"/>
      <c r="Y178" s="135"/>
      <c r="Z178" s="217"/>
      <c r="AA178" s="135"/>
      <c r="AB178" s="135"/>
      <c r="AC178" s="135"/>
      <c r="AD178" s="135"/>
      <c r="AE178" s="135"/>
      <c r="AF178" s="135"/>
      <c r="AG178" s="135"/>
      <c r="AH178" s="135"/>
      <c r="AI178" s="217"/>
      <c r="AJ178" s="135"/>
      <c r="AK178" s="135"/>
      <c r="AL178" s="135"/>
      <c r="AM178" s="135"/>
      <c r="AN178" s="135"/>
      <c r="AO178" s="217"/>
      <c r="AP178" s="135"/>
    </row>
    <row r="179" spans="1:42" ht="141" customHeight="1" x14ac:dyDescent="0.2">
      <c r="A179" s="126"/>
      <c r="B179" s="131"/>
      <c r="C179" s="132"/>
      <c r="D179" s="131"/>
      <c r="E179" s="9" t="s">
        <v>323</v>
      </c>
      <c r="F179" s="9">
        <v>113</v>
      </c>
      <c r="G179" s="28" t="s">
        <v>321</v>
      </c>
      <c r="H179" s="10"/>
      <c r="I179" s="10"/>
      <c r="J179" s="29"/>
      <c r="K179" s="29" t="s">
        <v>403</v>
      </c>
      <c r="L179" s="29"/>
      <c r="M179" s="34"/>
      <c r="N179" s="34" t="e">
        <f>AVERAGE(K179)</f>
        <v>#DIV/0!</v>
      </c>
      <c r="O179" s="34" t="e">
        <f>((N179*100%)/5)</f>
        <v>#DIV/0!</v>
      </c>
      <c r="P179" s="34" t="e">
        <f>IF(N179&gt;4.5,"SE CUMPLE PLENAMENTE",IF(N179&gt;3.7,"SE CUMPLE EN ALTO GRADO",IF(N179&gt;2.9,"SE CUMPLE ACEPTABLEMENTE",IF(N179&gt;1.9,"SE CUMPLE INSATISFACTORIAMENTE","NO SE CUMPLE"))))</f>
        <v>#DIV/0!</v>
      </c>
      <c r="Q179" s="34" t="e">
        <f>IF(N179&gt;4.5,"A",IF(N179&gt;3.7,"B",IF(N179&gt;2.9,"C",IF(N179&gt;1.9,"D","E"))))</f>
        <v>#DIV/0!</v>
      </c>
      <c r="R179" s="36" t="e">
        <f t="shared" si="106"/>
        <v>#DIV/0!</v>
      </c>
      <c r="S179" s="106"/>
      <c r="T179" s="210"/>
      <c r="U179" s="136"/>
      <c r="V179" s="136"/>
      <c r="W179" s="225"/>
      <c r="X179" s="136"/>
      <c r="Y179" s="136"/>
      <c r="Z179" s="218"/>
      <c r="AA179" s="136"/>
      <c r="AB179" s="135"/>
      <c r="AC179" s="135"/>
      <c r="AD179" s="135"/>
      <c r="AE179" s="135"/>
      <c r="AF179" s="135"/>
      <c r="AG179" s="135"/>
      <c r="AH179" s="135"/>
      <c r="AI179" s="217"/>
      <c r="AJ179" s="135"/>
      <c r="AK179" s="135"/>
      <c r="AL179" s="135"/>
      <c r="AM179" s="135"/>
      <c r="AN179" s="135"/>
      <c r="AO179" s="217"/>
      <c r="AP179" s="135"/>
    </row>
    <row r="180" spans="1:42" ht="14.25" x14ac:dyDescent="0.2">
      <c r="A180" s="7"/>
      <c r="B180" s="7"/>
      <c r="C180" s="7"/>
      <c r="D180" s="7"/>
      <c r="E180" s="7"/>
      <c r="F180" s="7"/>
      <c r="G180" s="16">
        <f>COUNTA(G177:G179)</f>
        <v>3</v>
      </c>
      <c r="H180" s="7"/>
      <c r="I180" s="7"/>
      <c r="J180" s="7"/>
      <c r="K180" s="35"/>
      <c r="L180" s="35"/>
      <c r="M180" s="35"/>
      <c r="N180" s="35"/>
      <c r="O180" s="35"/>
      <c r="P180" s="35"/>
      <c r="Q180" s="35"/>
      <c r="R180" s="35"/>
      <c r="S180" s="35"/>
      <c r="T180" s="214"/>
      <c r="U180" s="208"/>
      <c r="V180" s="208"/>
      <c r="W180" s="208"/>
      <c r="X180" s="208"/>
      <c r="Y180" s="208"/>
      <c r="Z180" s="208"/>
      <c r="AA180" s="223"/>
      <c r="AB180" s="136"/>
      <c r="AC180" s="136"/>
      <c r="AD180" s="136"/>
      <c r="AE180" s="136"/>
      <c r="AF180" s="136"/>
      <c r="AG180" s="136"/>
      <c r="AH180" s="136"/>
      <c r="AI180" s="218"/>
      <c r="AJ180" s="136"/>
      <c r="AK180" s="136"/>
      <c r="AL180" s="136"/>
      <c r="AM180" s="136"/>
      <c r="AN180" s="136"/>
      <c r="AO180" s="218"/>
      <c r="AP180" s="136"/>
    </row>
    <row r="181" spans="1:42" ht="14.25" x14ac:dyDescent="0.2">
      <c r="A181" s="7"/>
      <c r="B181" s="7"/>
      <c r="C181" s="7"/>
      <c r="D181" s="7"/>
      <c r="E181" s="7"/>
      <c r="F181" s="7"/>
      <c r="G181" s="15">
        <f>SUM(G173+G176+G180)</f>
        <v>8</v>
      </c>
      <c r="H181" s="7"/>
      <c r="I181" s="7"/>
      <c r="J181" s="7"/>
      <c r="K181" s="35"/>
      <c r="L181" s="35"/>
      <c r="M181" s="35"/>
      <c r="N181" s="35"/>
      <c r="O181" s="35"/>
      <c r="P181" s="35"/>
      <c r="Q181" s="35"/>
      <c r="R181" s="35"/>
      <c r="S181" s="35"/>
      <c r="T181" s="214"/>
      <c r="U181" s="208"/>
      <c r="V181" s="208"/>
      <c r="W181" s="208"/>
      <c r="X181" s="208"/>
      <c r="Y181" s="208"/>
      <c r="Z181" s="208"/>
      <c r="AA181" s="223"/>
      <c r="AB181" s="223"/>
      <c r="AC181" s="223"/>
      <c r="AD181" s="223"/>
      <c r="AE181" s="223"/>
      <c r="AF181" s="223"/>
      <c r="AG181" s="223"/>
      <c r="AH181" s="223"/>
      <c r="AI181" s="223"/>
      <c r="AJ181" s="223"/>
      <c r="AK181" s="223"/>
      <c r="AL181" s="223"/>
      <c r="AM181" s="223"/>
      <c r="AN181" s="223"/>
      <c r="AO181" s="223"/>
      <c r="AP181" s="223"/>
    </row>
  </sheetData>
  <mergeCells count="589">
    <mergeCell ref="W166:W167"/>
    <mergeCell ref="W170:W172"/>
    <mergeCell ref="W174:W175"/>
    <mergeCell ref="W177:W179"/>
    <mergeCell ref="D136:D137"/>
    <mergeCell ref="C136:C137"/>
    <mergeCell ref="C139:C142"/>
    <mergeCell ref="D139:D142"/>
    <mergeCell ref="I17:I18"/>
    <mergeCell ref="D119:D123"/>
    <mergeCell ref="C119:C123"/>
    <mergeCell ref="C114:C116"/>
    <mergeCell ref="B119:B126"/>
    <mergeCell ref="D89:D90"/>
    <mergeCell ref="C89:C90"/>
    <mergeCell ref="B79:B90"/>
    <mergeCell ref="C75:C76"/>
    <mergeCell ref="D75:D76"/>
    <mergeCell ref="A119:A126"/>
    <mergeCell ref="C129:C133"/>
    <mergeCell ref="D129:D133"/>
    <mergeCell ref="B129:B133"/>
    <mergeCell ref="A129:A133"/>
    <mergeCell ref="C125:C126"/>
    <mergeCell ref="D125:D126"/>
    <mergeCell ref="C97:C104"/>
    <mergeCell ref="D97:D104"/>
    <mergeCell ref="B93:B104"/>
    <mergeCell ref="A93:A104"/>
    <mergeCell ref="C107:C112"/>
    <mergeCell ref="D107:D112"/>
    <mergeCell ref="D114:D116"/>
    <mergeCell ref="B107:B116"/>
    <mergeCell ref="A107:A116"/>
    <mergeCell ref="A79:A90"/>
    <mergeCell ref="D93:D95"/>
    <mergeCell ref="C93:C95"/>
    <mergeCell ref="C79:C80"/>
    <mergeCell ref="D79:D80"/>
    <mergeCell ref="C82:C84"/>
    <mergeCell ref="D82:D84"/>
    <mergeCell ref="C86:C87"/>
    <mergeCell ref="D86:D87"/>
    <mergeCell ref="A66:A76"/>
    <mergeCell ref="B66:B76"/>
    <mergeCell ref="D66:D67"/>
    <mergeCell ref="C66:C67"/>
    <mergeCell ref="D69:D70"/>
    <mergeCell ref="C69:C70"/>
    <mergeCell ref="C72:C73"/>
    <mergeCell ref="D72:D73"/>
    <mergeCell ref="D42:D44"/>
    <mergeCell ref="C42:C44"/>
    <mergeCell ref="A42:A63"/>
    <mergeCell ref="D46:D48"/>
    <mergeCell ref="D50:D51"/>
    <mergeCell ref="C50:C51"/>
    <mergeCell ref="D53:D55"/>
    <mergeCell ref="C53:C55"/>
    <mergeCell ref="C46:C48"/>
    <mergeCell ref="C57:C59"/>
    <mergeCell ref="D57:D59"/>
    <mergeCell ref="D61:D63"/>
    <mergeCell ref="C61:C63"/>
    <mergeCell ref="B42:B63"/>
    <mergeCell ref="A136:A152"/>
    <mergeCell ref="D155:D158"/>
    <mergeCell ref="C155:C158"/>
    <mergeCell ref="A155:A167"/>
    <mergeCell ref="D144:D145"/>
    <mergeCell ref="C144:C145"/>
    <mergeCell ref="C147:C149"/>
    <mergeCell ref="D147:D149"/>
    <mergeCell ref="A19:A28"/>
    <mergeCell ref="D31:D32"/>
    <mergeCell ref="C31:C32"/>
    <mergeCell ref="C34:C35"/>
    <mergeCell ref="D34:D35"/>
    <mergeCell ref="D25:D28"/>
    <mergeCell ref="C25:C28"/>
    <mergeCell ref="B19:B28"/>
    <mergeCell ref="C19:C20"/>
    <mergeCell ref="D19:D20"/>
    <mergeCell ref="D22:D23"/>
    <mergeCell ref="C22:C23"/>
    <mergeCell ref="C37:C39"/>
    <mergeCell ref="D37:D39"/>
    <mergeCell ref="B31:B39"/>
    <mergeCell ref="A31:A39"/>
    <mergeCell ref="A170:A179"/>
    <mergeCell ref="H17:H18"/>
    <mergeCell ref="G17:G18"/>
    <mergeCell ref="F17:F18"/>
    <mergeCell ref="E17:E18"/>
    <mergeCell ref="D17:D18"/>
    <mergeCell ref="C17:C18"/>
    <mergeCell ref="B17:B18"/>
    <mergeCell ref="A17:A18"/>
    <mergeCell ref="D170:D172"/>
    <mergeCell ref="C170:C172"/>
    <mergeCell ref="D174:D175"/>
    <mergeCell ref="C174:C175"/>
    <mergeCell ref="D177:D179"/>
    <mergeCell ref="C177:C179"/>
    <mergeCell ref="B170:B179"/>
    <mergeCell ref="D160:D164"/>
    <mergeCell ref="C160:C164"/>
    <mergeCell ref="D166:D167"/>
    <mergeCell ref="C166:C167"/>
    <mergeCell ref="B155:B167"/>
    <mergeCell ref="C151:C152"/>
    <mergeCell ref="D151:D152"/>
    <mergeCell ref="B136:B152"/>
    <mergeCell ref="P10:Q10"/>
    <mergeCell ref="J12:L12"/>
    <mergeCell ref="J13:L13"/>
    <mergeCell ref="J14:L14"/>
    <mergeCell ref="J15:L15"/>
    <mergeCell ref="A1:B7"/>
    <mergeCell ref="C2:G5"/>
    <mergeCell ref="J10:L11"/>
    <mergeCell ref="M10:M11"/>
    <mergeCell ref="N10:O10"/>
    <mergeCell ref="P17:P18"/>
    <mergeCell ref="Q17:Q18"/>
    <mergeCell ref="R17:R18"/>
    <mergeCell ref="S17:S18"/>
    <mergeCell ref="T17:T18"/>
    <mergeCell ref="J16:L16"/>
    <mergeCell ref="J17:L17"/>
    <mergeCell ref="M17:M18"/>
    <mergeCell ref="N17:N18"/>
    <mergeCell ref="O17:O18"/>
    <mergeCell ref="AI17:AI18"/>
    <mergeCell ref="Z17:Z18"/>
    <mergeCell ref="AA17:AA18"/>
    <mergeCell ref="AB17:AB18"/>
    <mergeCell ref="AC17:AC18"/>
    <mergeCell ref="AD17:AD18"/>
    <mergeCell ref="U17:U18"/>
    <mergeCell ref="V17:V18"/>
    <mergeCell ref="X17:X18"/>
    <mergeCell ref="W17:W18"/>
    <mergeCell ref="Y17:Y18"/>
    <mergeCell ref="AO17:AO18"/>
    <mergeCell ref="AP17:AP18"/>
    <mergeCell ref="AB19:AB29"/>
    <mergeCell ref="AC19:AC29"/>
    <mergeCell ref="AD19:AD29"/>
    <mergeCell ref="AE19:AE29"/>
    <mergeCell ref="AF19:AF29"/>
    <mergeCell ref="AG19:AG29"/>
    <mergeCell ref="AH19:AH29"/>
    <mergeCell ref="AI19:AI29"/>
    <mergeCell ref="AJ19:AJ29"/>
    <mergeCell ref="AL19:AL180"/>
    <mergeCell ref="AM19:AM180"/>
    <mergeCell ref="AN19:AN180"/>
    <mergeCell ref="AO19:AO180"/>
    <mergeCell ref="AJ17:AJ18"/>
    <mergeCell ref="AK17:AK18"/>
    <mergeCell ref="AL17:AL18"/>
    <mergeCell ref="AM17:AM18"/>
    <mergeCell ref="AN17:AN18"/>
    <mergeCell ref="AE17:AE18"/>
    <mergeCell ref="AF17:AF18"/>
    <mergeCell ref="AG17:AG18"/>
    <mergeCell ref="AH17:AH18"/>
    <mergeCell ref="AJ31:AJ40"/>
    <mergeCell ref="AB42:AB64"/>
    <mergeCell ref="AC42:AC64"/>
    <mergeCell ref="AD42:AD64"/>
    <mergeCell ref="AE42:AE64"/>
    <mergeCell ref="AF42:AF64"/>
    <mergeCell ref="AG42:AG64"/>
    <mergeCell ref="AH42:AH64"/>
    <mergeCell ref="AI42:AI64"/>
    <mergeCell ref="AJ42:AJ64"/>
    <mergeCell ref="AI31:AI40"/>
    <mergeCell ref="AB31:AB40"/>
    <mergeCell ref="AC31:AC40"/>
    <mergeCell ref="AD31:AD40"/>
    <mergeCell ref="AE31:AE40"/>
    <mergeCell ref="AF31:AF40"/>
    <mergeCell ref="AG31:AG40"/>
    <mergeCell ref="AH31:AH40"/>
    <mergeCell ref="AB93:AB105"/>
    <mergeCell ref="AC93:AC105"/>
    <mergeCell ref="AD93:AD105"/>
    <mergeCell ref="AE93:AE105"/>
    <mergeCell ref="AF93:AF105"/>
    <mergeCell ref="AG93:AG105"/>
    <mergeCell ref="AJ93:AJ105"/>
    <mergeCell ref="AI93:AI105"/>
    <mergeCell ref="AH93:AH105"/>
    <mergeCell ref="AG107:AG117"/>
    <mergeCell ref="AH107:AH117"/>
    <mergeCell ref="AI107:AI117"/>
    <mergeCell ref="AJ107:AJ117"/>
    <mergeCell ref="AB119:AB127"/>
    <mergeCell ref="AC119:AC127"/>
    <mergeCell ref="AD119:AD127"/>
    <mergeCell ref="AE119:AE127"/>
    <mergeCell ref="AF119:AF127"/>
    <mergeCell ref="AG119:AG127"/>
    <mergeCell ref="AH119:AH127"/>
    <mergeCell ref="AI119:AI127"/>
    <mergeCell ref="AJ119:AJ127"/>
    <mergeCell ref="AB107:AB117"/>
    <mergeCell ref="AC107:AC117"/>
    <mergeCell ref="AD107:AD117"/>
    <mergeCell ref="AE107:AE117"/>
    <mergeCell ref="AF107:AF117"/>
    <mergeCell ref="AG129:AG134"/>
    <mergeCell ref="AH129:AH134"/>
    <mergeCell ref="AI129:AI134"/>
    <mergeCell ref="AJ129:AJ134"/>
    <mergeCell ref="AB136:AB153"/>
    <mergeCell ref="AC136:AC153"/>
    <mergeCell ref="AD136:AD153"/>
    <mergeCell ref="AE136:AE153"/>
    <mergeCell ref="AF136:AF153"/>
    <mergeCell ref="AG136:AG153"/>
    <mergeCell ref="AH136:AH153"/>
    <mergeCell ref="AI136:AI153"/>
    <mergeCell ref="AJ136:AJ153"/>
    <mergeCell ref="AB129:AB134"/>
    <mergeCell ref="AC129:AC134"/>
    <mergeCell ref="AD129:AD134"/>
    <mergeCell ref="AE129:AE134"/>
    <mergeCell ref="AF129:AF134"/>
    <mergeCell ref="AG155:AG168"/>
    <mergeCell ref="AH155:AH168"/>
    <mergeCell ref="AI155:AI168"/>
    <mergeCell ref="AJ155:AJ168"/>
    <mergeCell ref="AB170:AB180"/>
    <mergeCell ref="AC170:AC180"/>
    <mergeCell ref="AD170:AD180"/>
    <mergeCell ref="AE170:AE180"/>
    <mergeCell ref="AF170:AF180"/>
    <mergeCell ref="AG170:AG180"/>
    <mergeCell ref="AH170:AH180"/>
    <mergeCell ref="AI170:AI180"/>
    <mergeCell ref="AJ170:AJ180"/>
    <mergeCell ref="AB155:AB168"/>
    <mergeCell ref="AC155:AC168"/>
    <mergeCell ref="AD155:AD168"/>
    <mergeCell ref="AE155:AE168"/>
    <mergeCell ref="AF155:AF168"/>
    <mergeCell ref="Y19:Y20"/>
    <mergeCell ref="Z19:Z20"/>
    <mergeCell ref="AA19:AA20"/>
    <mergeCell ref="S22:S23"/>
    <mergeCell ref="T22:T23"/>
    <mergeCell ref="U22:U23"/>
    <mergeCell ref="V22:V23"/>
    <mergeCell ref="X22:X23"/>
    <mergeCell ref="Y22:Y23"/>
    <mergeCell ref="Z22:Z23"/>
    <mergeCell ref="AA22:AA23"/>
    <mergeCell ref="S19:S20"/>
    <mergeCell ref="T19:T20"/>
    <mergeCell ref="U19:U20"/>
    <mergeCell ref="V19:V20"/>
    <mergeCell ref="X19:X20"/>
    <mergeCell ref="W19:W20"/>
    <mergeCell ref="W22:W23"/>
    <mergeCell ref="Y25:Y28"/>
    <mergeCell ref="Z25:Z28"/>
    <mergeCell ref="AA25:AA28"/>
    <mergeCell ref="S31:S32"/>
    <mergeCell ref="T31:T32"/>
    <mergeCell ref="U31:U32"/>
    <mergeCell ref="V31:V32"/>
    <mergeCell ref="X31:X32"/>
    <mergeCell ref="Y31:Y32"/>
    <mergeCell ref="Z31:Z32"/>
    <mergeCell ref="AA31:AA32"/>
    <mergeCell ref="S25:S28"/>
    <mergeCell ref="T25:T28"/>
    <mergeCell ref="U25:U28"/>
    <mergeCell ref="V25:V28"/>
    <mergeCell ref="X25:X28"/>
    <mergeCell ref="W25:W28"/>
    <mergeCell ref="W31:W32"/>
    <mergeCell ref="Y34:Y35"/>
    <mergeCell ref="Z34:Z35"/>
    <mergeCell ref="AA34:AA35"/>
    <mergeCell ref="S37:S39"/>
    <mergeCell ref="T37:T39"/>
    <mergeCell ref="U37:U39"/>
    <mergeCell ref="V37:V39"/>
    <mergeCell ref="X37:X39"/>
    <mergeCell ref="Y37:Y39"/>
    <mergeCell ref="Z37:Z39"/>
    <mergeCell ref="AA37:AA39"/>
    <mergeCell ref="S34:S35"/>
    <mergeCell ref="T34:T35"/>
    <mergeCell ref="U34:U35"/>
    <mergeCell ref="V34:V35"/>
    <mergeCell ref="X34:X35"/>
    <mergeCell ref="W34:W35"/>
    <mergeCell ref="W37:W39"/>
    <mergeCell ref="V42:V44"/>
    <mergeCell ref="U42:U44"/>
    <mergeCell ref="T42:T44"/>
    <mergeCell ref="S42:S44"/>
    <mergeCell ref="AA42:AA44"/>
    <mergeCell ref="Z42:Z44"/>
    <mergeCell ref="Y42:Y44"/>
    <mergeCell ref="X42:X44"/>
    <mergeCell ref="W42:W44"/>
    <mergeCell ref="V46:V48"/>
    <mergeCell ref="U46:U48"/>
    <mergeCell ref="T46:T48"/>
    <mergeCell ref="S46:S48"/>
    <mergeCell ref="AA50:AA51"/>
    <mergeCell ref="Z50:Z51"/>
    <mergeCell ref="Y50:Y51"/>
    <mergeCell ref="X50:X51"/>
    <mergeCell ref="V50:V51"/>
    <mergeCell ref="U50:U51"/>
    <mergeCell ref="T50:T51"/>
    <mergeCell ref="S50:S51"/>
    <mergeCell ref="AA46:AA48"/>
    <mergeCell ref="Z46:Z48"/>
    <mergeCell ref="Y46:Y48"/>
    <mergeCell ref="X46:X48"/>
    <mergeCell ref="W46:W48"/>
    <mergeCell ref="W50:W51"/>
    <mergeCell ref="X57:X59"/>
    <mergeCell ref="V57:V59"/>
    <mergeCell ref="U57:U59"/>
    <mergeCell ref="T57:T59"/>
    <mergeCell ref="S57:S59"/>
    <mergeCell ref="Y53:Y55"/>
    <mergeCell ref="Z53:Z55"/>
    <mergeCell ref="AA53:AA55"/>
    <mergeCell ref="AA57:AA59"/>
    <mergeCell ref="Z57:Z59"/>
    <mergeCell ref="Y57:Y59"/>
    <mergeCell ref="S53:S55"/>
    <mergeCell ref="T53:T55"/>
    <mergeCell ref="U53:U55"/>
    <mergeCell ref="V53:V55"/>
    <mergeCell ref="X53:X55"/>
    <mergeCell ref="W53:W55"/>
    <mergeCell ref="W57:W59"/>
    <mergeCell ref="V61:V63"/>
    <mergeCell ref="U61:U63"/>
    <mergeCell ref="T61:T63"/>
    <mergeCell ref="S61:S63"/>
    <mergeCell ref="AA66:AA67"/>
    <mergeCell ref="Z66:Z67"/>
    <mergeCell ref="Y66:Y67"/>
    <mergeCell ref="X66:X67"/>
    <mergeCell ref="V66:V67"/>
    <mergeCell ref="U66:U67"/>
    <mergeCell ref="T66:T67"/>
    <mergeCell ref="S66:S67"/>
    <mergeCell ref="AA61:AA63"/>
    <mergeCell ref="Z61:Z63"/>
    <mergeCell ref="Y61:Y63"/>
    <mergeCell ref="X61:X63"/>
    <mergeCell ref="W61:W63"/>
    <mergeCell ref="W66:W67"/>
    <mergeCell ref="V69:V70"/>
    <mergeCell ref="U69:U70"/>
    <mergeCell ref="T69:T70"/>
    <mergeCell ref="S69:S70"/>
    <mergeCell ref="AA72:AA73"/>
    <mergeCell ref="Z72:Z73"/>
    <mergeCell ref="Y72:Y73"/>
    <mergeCell ref="X72:X73"/>
    <mergeCell ref="V72:V73"/>
    <mergeCell ref="U72:U73"/>
    <mergeCell ref="T72:T73"/>
    <mergeCell ref="S72:S73"/>
    <mergeCell ref="AA69:AA70"/>
    <mergeCell ref="Z69:Z70"/>
    <mergeCell ref="Y69:Y70"/>
    <mergeCell ref="X69:X70"/>
    <mergeCell ref="W69:W70"/>
    <mergeCell ref="W72:W73"/>
    <mergeCell ref="V75:V76"/>
    <mergeCell ref="U75:U76"/>
    <mergeCell ref="T75:T76"/>
    <mergeCell ref="S75:S76"/>
    <mergeCell ref="AA79:AA80"/>
    <mergeCell ref="Z79:Z80"/>
    <mergeCell ref="Y79:Y80"/>
    <mergeCell ref="X79:X80"/>
    <mergeCell ref="V79:V80"/>
    <mergeCell ref="U79:U80"/>
    <mergeCell ref="T79:T80"/>
    <mergeCell ref="S79:S80"/>
    <mergeCell ref="AA75:AA76"/>
    <mergeCell ref="Z75:Z76"/>
    <mergeCell ref="Y75:Y76"/>
    <mergeCell ref="X75:X76"/>
    <mergeCell ref="W75:W76"/>
    <mergeCell ref="W79:W80"/>
    <mergeCell ref="V82:V84"/>
    <mergeCell ref="U82:U84"/>
    <mergeCell ref="T82:T84"/>
    <mergeCell ref="S82:S84"/>
    <mergeCell ref="AA86:AA87"/>
    <mergeCell ref="Z86:Z87"/>
    <mergeCell ref="Y86:Y87"/>
    <mergeCell ref="X86:X87"/>
    <mergeCell ref="V86:V87"/>
    <mergeCell ref="U86:U87"/>
    <mergeCell ref="T86:T87"/>
    <mergeCell ref="S86:S87"/>
    <mergeCell ref="AA82:AA84"/>
    <mergeCell ref="Z82:Z84"/>
    <mergeCell ref="Y82:Y84"/>
    <mergeCell ref="X82:X84"/>
    <mergeCell ref="W82:W84"/>
    <mergeCell ref="W86:W87"/>
    <mergeCell ref="V89:V90"/>
    <mergeCell ref="U89:U90"/>
    <mergeCell ref="T89:T90"/>
    <mergeCell ref="S89:S90"/>
    <mergeCell ref="AA93:AA95"/>
    <mergeCell ref="Z93:Z95"/>
    <mergeCell ref="Y93:Y95"/>
    <mergeCell ref="X93:X95"/>
    <mergeCell ref="V93:V95"/>
    <mergeCell ref="U93:U95"/>
    <mergeCell ref="T93:T95"/>
    <mergeCell ref="S93:S95"/>
    <mergeCell ref="AA89:AA90"/>
    <mergeCell ref="Z89:Z90"/>
    <mergeCell ref="Y89:Y90"/>
    <mergeCell ref="X89:X90"/>
    <mergeCell ref="W89:W90"/>
    <mergeCell ref="W93:W95"/>
    <mergeCell ref="Y97:Y104"/>
    <mergeCell ref="Z97:Z104"/>
    <mergeCell ref="AA97:AA104"/>
    <mergeCell ref="S107:S112"/>
    <mergeCell ref="T107:T112"/>
    <mergeCell ref="U107:U112"/>
    <mergeCell ref="V107:V112"/>
    <mergeCell ref="X107:X112"/>
    <mergeCell ref="Y107:Y112"/>
    <mergeCell ref="Z107:Z112"/>
    <mergeCell ref="AA107:AA112"/>
    <mergeCell ref="S97:S104"/>
    <mergeCell ref="T97:T104"/>
    <mergeCell ref="U97:U104"/>
    <mergeCell ref="V97:V104"/>
    <mergeCell ref="X97:X104"/>
    <mergeCell ref="W97:W104"/>
    <mergeCell ref="W107:W112"/>
    <mergeCell ref="X119:X123"/>
    <mergeCell ref="Y119:Y123"/>
    <mergeCell ref="Z119:Z123"/>
    <mergeCell ref="AA119:AA123"/>
    <mergeCell ref="V114:V116"/>
    <mergeCell ref="U114:U116"/>
    <mergeCell ref="T114:T116"/>
    <mergeCell ref="S114:S116"/>
    <mergeCell ref="S119:S123"/>
    <mergeCell ref="T119:T123"/>
    <mergeCell ref="U119:U123"/>
    <mergeCell ref="V119:V123"/>
    <mergeCell ref="AA114:AA116"/>
    <mergeCell ref="Z114:Z116"/>
    <mergeCell ref="Y114:Y116"/>
    <mergeCell ref="X114:X116"/>
    <mergeCell ref="W114:W116"/>
    <mergeCell ref="W119:W123"/>
    <mergeCell ref="V125:V126"/>
    <mergeCell ref="U125:U126"/>
    <mergeCell ref="T125:T126"/>
    <mergeCell ref="S125:S126"/>
    <mergeCell ref="AA129:AA133"/>
    <mergeCell ref="Z129:Z133"/>
    <mergeCell ref="Y129:Y133"/>
    <mergeCell ref="X129:X133"/>
    <mergeCell ref="V129:V133"/>
    <mergeCell ref="U129:U133"/>
    <mergeCell ref="T129:T133"/>
    <mergeCell ref="S129:S133"/>
    <mergeCell ref="AA125:AA126"/>
    <mergeCell ref="Z125:Z126"/>
    <mergeCell ref="Y125:Y126"/>
    <mergeCell ref="X125:X126"/>
    <mergeCell ref="W125:W126"/>
    <mergeCell ref="W129:W133"/>
    <mergeCell ref="X139:X142"/>
    <mergeCell ref="Z139:Z142"/>
    <mergeCell ref="Y139:Y142"/>
    <mergeCell ref="AA139:AA142"/>
    <mergeCell ref="V136:V137"/>
    <mergeCell ref="U136:U137"/>
    <mergeCell ref="T136:T137"/>
    <mergeCell ref="S136:S137"/>
    <mergeCell ref="S139:S142"/>
    <mergeCell ref="T139:T142"/>
    <mergeCell ref="U139:U142"/>
    <mergeCell ref="V139:V142"/>
    <mergeCell ref="AA136:AA137"/>
    <mergeCell ref="Z136:Z137"/>
    <mergeCell ref="Y136:Y137"/>
    <mergeCell ref="X136:X137"/>
    <mergeCell ref="W136:W137"/>
    <mergeCell ref="W139:W142"/>
    <mergeCell ref="V144:V145"/>
    <mergeCell ref="U144:U145"/>
    <mergeCell ref="T144:T145"/>
    <mergeCell ref="S144:S145"/>
    <mergeCell ref="AA147:AA149"/>
    <mergeCell ref="Z147:Z149"/>
    <mergeCell ref="Y147:Y149"/>
    <mergeCell ref="X147:X149"/>
    <mergeCell ref="V147:V149"/>
    <mergeCell ref="U147:U149"/>
    <mergeCell ref="T147:T149"/>
    <mergeCell ref="S147:S149"/>
    <mergeCell ref="AA144:AA145"/>
    <mergeCell ref="Z144:Z145"/>
    <mergeCell ref="Y144:Y145"/>
    <mergeCell ref="X144:X145"/>
    <mergeCell ref="W144:W145"/>
    <mergeCell ref="W147:W149"/>
    <mergeCell ref="V151:V152"/>
    <mergeCell ref="U151:U152"/>
    <mergeCell ref="T151:T152"/>
    <mergeCell ref="S151:S152"/>
    <mergeCell ref="AA155:AA158"/>
    <mergeCell ref="Z155:Z158"/>
    <mergeCell ref="Y155:Y158"/>
    <mergeCell ref="X155:X158"/>
    <mergeCell ref="V155:V158"/>
    <mergeCell ref="U155:U158"/>
    <mergeCell ref="T155:T158"/>
    <mergeCell ref="S155:S158"/>
    <mergeCell ref="AA151:AA152"/>
    <mergeCell ref="Z151:Z152"/>
    <mergeCell ref="Y151:Y152"/>
    <mergeCell ref="X151:X152"/>
    <mergeCell ref="W151:W152"/>
    <mergeCell ref="W155:W158"/>
    <mergeCell ref="AA170:AA172"/>
    <mergeCell ref="Z170:Z172"/>
    <mergeCell ref="Y170:Y172"/>
    <mergeCell ref="X170:X172"/>
    <mergeCell ref="V160:V164"/>
    <mergeCell ref="U160:U164"/>
    <mergeCell ref="T160:T164"/>
    <mergeCell ref="S160:S164"/>
    <mergeCell ref="AA166:AA167"/>
    <mergeCell ref="Z166:Z167"/>
    <mergeCell ref="Y166:Y167"/>
    <mergeCell ref="X166:X167"/>
    <mergeCell ref="V166:V167"/>
    <mergeCell ref="U166:U167"/>
    <mergeCell ref="T166:T167"/>
    <mergeCell ref="S166:S167"/>
    <mergeCell ref="AA160:AA164"/>
    <mergeCell ref="Z160:Z164"/>
    <mergeCell ref="Y160:Y164"/>
    <mergeCell ref="X160:X164"/>
    <mergeCell ref="W160:W164"/>
    <mergeCell ref="AP19:AP180"/>
    <mergeCell ref="V177:V179"/>
    <mergeCell ref="U177:U179"/>
    <mergeCell ref="T177:T179"/>
    <mergeCell ref="S177:S179"/>
    <mergeCell ref="AK19:AK180"/>
    <mergeCell ref="AA177:AA179"/>
    <mergeCell ref="Z177:Z179"/>
    <mergeCell ref="Y177:Y179"/>
    <mergeCell ref="X177:X179"/>
    <mergeCell ref="V170:V172"/>
    <mergeCell ref="U170:U172"/>
    <mergeCell ref="T170:T172"/>
    <mergeCell ref="S170:S172"/>
    <mergeCell ref="AA174:AA175"/>
    <mergeCell ref="Z174:Z175"/>
    <mergeCell ref="Y174:Y175"/>
    <mergeCell ref="X174:X175"/>
    <mergeCell ref="V174:V175"/>
    <mergeCell ref="U174:U175"/>
    <mergeCell ref="T174:T175"/>
    <mergeCell ref="S174:S175"/>
  </mergeCells>
  <conditionalFormatting sqref="R19">
    <cfRule type="iconSet" priority="156">
      <iconSet iconSet="3Symbols" showValue="0">
        <cfvo type="percent" val="0"/>
        <cfvo type="num" val="3"/>
        <cfvo type="num" val="3.5"/>
      </iconSet>
    </cfRule>
    <cfRule type="colorScale" priority="157">
      <colorScale>
        <cfvo type="num" val="1"/>
        <cfvo type="num" val="3"/>
        <cfvo type="num" val="5"/>
        <color rgb="FFFF0000"/>
        <color rgb="FFFFFF00"/>
        <color rgb="FF92D050"/>
      </colorScale>
    </cfRule>
  </conditionalFormatting>
  <conditionalFormatting sqref="R20">
    <cfRule type="iconSet" priority="154">
      <iconSet iconSet="3Symbols" showValue="0">
        <cfvo type="percent" val="0"/>
        <cfvo type="num" val="3"/>
        <cfvo type="num" val="3.5"/>
      </iconSet>
    </cfRule>
    <cfRule type="colorScale" priority="155">
      <colorScale>
        <cfvo type="num" val="1"/>
        <cfvo type="num" val="3"/>
        <cfvo type="num" val="5"/>
        <color rgb="FFFF0000"/>
        <color rgb="FFFFFF00"/>
        <color rgb="FF92D050"/>
      </colorScale>
    </cfRule>
  </conditionalFormatting>
  <conditionalFormatting sqref="R22:R23">
    <cfRule type="iconSet" priority="152">
      <iconSet iconSet="3Symbols" showValue="0">
        <cfvo type="percent" val="0"/>
        <cfvo type="num" val="3"/>
        <cfvo type="num" val="3.5"/>
      </iconSet>
    </cfRule>
    <cfRule type="colorScale" priority="153">
      <colorScale>
        <cfvo type="num" val="1"/>
        <cfvo type="num" val="3"/>
        <cfvo type="num" val="5"/>
        <color rgb="FFFF0000"/>
        <color rgb="FFFFFF00"/>
        <color rgb="FF92D050"/>
      </colorScale>
    </cfRule>
  </conditionalFormatting>
  <conditionalFormatting sqref="R25:R27">
    <cfRule type="iconSet" priority="150">
      <iconSet iconSet="3Symbols" showValue="0">
        <cfvo type="percent" val="0"/>
        <cfvo type="num" val="3"/>
        <cfvo type="num" val="3.5"/>
      </iconSet>
    </cfRule>
    <cfRule type="colorScale" priority="151">
      <colorScale>
        <cfvo type="num" val="1"/>
        <cfvo type="num" val="3"/>
        <cfvo type="num" val="5"/>
        <color rgb="FFFF0000"/>
        <color rgb="FFFFFF00"/>
        <color rgb="FF92D050"/>
      </colorScale>
    </cfRule>
  </conditionalFormatting>
  <conditionalFormatting sqref="R28">
    <cfRule type="iconSet" priority="148">
      <iconSet iconSet="3Symbols" showValue="0">
        <cfvo type="percent" val="0"/>
        <cfvo type="num" val="3"/>
        <cfvo type="num" val="3.5"/>
      </iconSet>
    </cfRule>
    <cfRule type="colorScale" priority="149">
      <colorScale>
        <cfvo type="num" val="1"/>
        <cfvo type="num" val="3"/>
        <cfvo type="num" val="5"/>
        <color rgb="FFFF0000"/>
        <color rgb="FFFFFF00"/>
        <color rgb="FF92D050"/>
      </colorScale>
    </cfRule>
  </conditionalFormatting>
  <conditionalFormatting sqref="R31:R32">
    <cfRule type="iconSet" priority="146">
      <iconSet iconSet="3Symbols" showValue="0">
        <cfvo type="percent" val="0"/>
        <cfvo type="num" val="3"/>
        <cfvo type="num" val="3.5"/>
      </iconSet>
    </cfRule>
    <cfRule type="colorScale" priority="147">
      <colorScale>
        <cfvo type="num" val="1"/>
        <cfvo type="num" val="3"/>
        <cfvo type="num" val="5"/>
        <color rgb="FFFF0000"/>
        <color rgb="FFFFFF00"/>
        <color rgb="FF92D050"/>
      </colorScale>
    </cfRule>
  </conditionalFormatting>
  <conditionalFormatting sqref="R34:R35">
    <cfRule type="iconSet" priority="144">
      <iconSet iconSet="3Symbols" showValue="0">
        <cfvo type="percent" val="0"/>
        <cfvo type="num" val="3"/>
        <cfvo type="num" val="3.5"/>
      </iconSet>
    </cfRule>
    <cfRule type="colorScale" priority="145">
      <colorScale>
        <cfvo type="num" val="1"/>
        <cfvo type="num" val="3"/>
        <cfvo type="num" val="5"/>
        <color rgb="FFFF0000"/>
        <color rgb="FFFFFF00"/>
        <color rgb="FF92D050"/>
      </colorScale>
    </cfRule>
  </conditionalFormatting>
  <conditionalFormatting sqref="R37:R39">
    <cfRule type="iconSet" priority="142">
      <iconSet iconSet="3Symbols" showValue="0">
        <cfvo type="percent" val="0"/>
        <cfvo type="num" val="3"/>
        <cfvo type="num" val="3.5"/>
      </iconSet>
    </cfRule>
    <cfRule type="colorScale" priority="143">
      <colorScale>
        <cfvo type="num" val="1"/>
        <cfvo type="num" val="3"/>
        <cfvo type="num" val="5"/>
        <color rgb="FFFF0000"/>
        <color rgb="FFFFFF00"/>
        <color rgb="FF92D050"/>
      </colorScale>
    </cfRule>
  </conditionalFormatting>
  <conditionalFormatting sqref="R42:R44">
    <cfRule type="iconSet" priority="140">
      <iconSet iconSet="3Symbols" showValue="0">
        <cfvo type="percent" val="0"/>
        <cfvo type="num" val="3"/>
        <cfvo type="num" val="3.5"/>
      </iconSet>
    </cfRule>
    <cfRule type="colorScale" priority="141">
      <colorScale>
        <cfvo type="num" val="1"/>
        <cfvo type="num" val="3"/>
        <cfvo type="num" val="5"/>
        <color rgb="FFFF0000"/>
        <color rgb="FFFFFF00"/>
        <color rgb="FF92D050"/>
      </colorScale>
    </cfRule>
  </conditionalFormatting>
  <conditionalFormatting sqref="R46:R48">
    <cfRule type="iconSet" priority="138">
      <iconSet iconSet="3Symbols" showValue="0">
        <cfvo type="percent" val="0"/>
        <cfvo type="num" val="3"/>
        <cfvo type="num" val="3.5"/>
      </iconSet>
    </cfRule>
    <cfRule type="colorScale" priority="139">
      <colorScale>
        <cfvo type="num" val="1"/>
        <cfvo type="num" val="3"/>
        <cfvo type="num" val="5"/>
        <color rgb="FFFF0000"/>
        <color rgb="FFFFFF00"/>
        <color rgb="FF92D050"/>
      </colorScale>
    </cfRule>
  </conditionalFormatting>
  <conditionalFormatting sqref="R50:R51">
    <cfRule type="iconSet" priority="136">
      <iconSet iconSet="3Symbols" showValue="0">
        <cfvo type="percent" val="0"/>
        <cfvo type="num" val="3"/>
        <cfvo type="num" val="3.5"/>
      </iconSet>
    </cfRule>
    <cfRule type="colorScale" priority="137">
      <colorScale>
        <cfvo type="num" val="1"/>
        <cfvo type="num" val="3"/>
        <cfvo type="num" val="5"/>
        <color rgb="FFFF0000"/>
        <color rgb="FFFFFF00"/>
        <color rgb="FF92D050"/>
      </colorScale>
    </cfRule>
  </conditionalFormatting>
  <conditionalFormatting sqref="R53">
    <cfRule type="iconSet" priority="134">
      <iconSet iconSet="3Symbols" showValue="0">
        <cfvo type="percent" val="0"/>
        <cfvo type="num" val="3"/>
        <cfvo type="num" val="3.5"/>
      </iconSet>
    </cfRule>
    <cfRule type="colorScale" priority="135">
      <colorScale>
        <cfvo type="num" val="1"/>
        <cfvo type="num" val="3"/>
        <cfvo type="num" val="5"/>
        <color rgb="FFFF0000"/>
        <color rgb="FFFFFF00"/>
        <color rgb="FF92D050"/>
      </colorScale>
    </cfRule>
  </conditionalFormatting>
  <conditionalFormatting sqref="R54:R55">
    <cfRule type="iconSet" priority="132">
      <iconSet iconSet="3Symbols" showValue="0">
        <cfvo type="percent" val="0"/>
        <cfvo type="num" val="3"/>
        <cfvo type="num" val="3.5"/>
      </iconSet>
    </cfRule>
    <cfRule type="colorScale" priority="133">
      <colorScale>
        <cfvo type="num" val="1"/>
        <cfvo type="num" val="3"/>
        <cfvo type="num" val="5"/>
        <color rgb="FFFF0000"/>
        <color rgb="FFFFFF00"/>
        <color rgb="FF92D050"/>
      </colorScale>
    </cfRule>
  </conditionalFormatting>
  <conditionalFormatting sqref="R57:R59">
    <cfRule type="iconSet" priority="130">
      <iconSet iconSet="3Symbols" showValue="0">
        <cfvo type="percent" val="0"/>
        <cfvo type="num" val="3"/>
        <cfvo type="num" val="3.5"/>
      </iconSet>
    </cfRule>
    <cfRule type="colorScale" priority="131">
      <colorScale>
        <cfvo type="num" val="1"/>
        <cfvo type="num" val="3"/>
        <cfvo type="num" val="5"/>
        <color rgb="FFFF0000"/>
        <color rgb="FFFFFF00"/>
        <color rgb="FF92D050"/>
      </colorScale>
    </cfRule>
  </conditionalFormatting>
  <conditionalFormatting sqref="R61">
    <cfRule type="iconSet" priority="128">
      <iconSet iconSet="3Symbols" showValue="0">
        <cfvo type="percent" val="0"/>
        <cfvo type="num" val="3"/>
        <cfvo type="num" val="3.5"/>
      </iconSet>
    </cfRule>
    <cfRule type="colorScale" priority="129">
      <colorScale>
        <cfvo type="num" val="1"/>
        <cfvo type="num" val="3"/>
        <cfvo type="num" val="5"/>
        <color rgb="FFFF0000"/>
        <color rgb="FFFFFF00"/>
        <color rgb="FF92D050"/>
      </colorScale>
    </cfRule>
  </conditionalFormatting>
  <conditionalFormatting sqref="R62:R63">
    <cfRule type="iconSet" priority="126">
      <iconSet iconSet="3Symbols" showValue="0">
        <cfvo type="percent" val="0"/>
        <cfvo type="num" val="3"/>
        <cfvo type="num" val="3.5"/>
      </iconSet>
    </cfRule>
    <cfRule type="colorScale" priority="127">
      <colorScale>
        <cfvo type="num" val="1"/>
        <cfvo type="num" val="3"/>
        <cfvo type="num" val="5"/>
        <color rgb="FFFF0000"/>
        <color rgb="FFFFFF00"/>
        <color rgb="FF92D050"/>
      </colorScale>
    </cfRule>
  </conditionalFormatting>
  <conditionalFormatting sqref="R66">
    <cfRule type="iconSet" priority="124">
      <iconSet iconSet="3Symbols" showValue="0">
        <cfvo type="percent" val="0"/>
        <cfvo type="num" val="3"/>
        <cfvo type="num" val="3.5"/>
      </iconSet>
    </cfRule>
    <cfRule type="colorScale" priority="125">
      <colorScale>
        <cfvo type="num" val="1"/>
        <cfvo type="num" val="3"/>
        <cfvo type="num" val="5"/>
        <color rgb="FFFF0000"/>
        <color rgb="FFFFFF00"/>
        <color rgb="FF92D050"/>
      </colorScale>
    </cfRule>
  </conditionalFormatting>
  <conditionalFormatting sqref="R67">
    <cfRule type="iconSet" priority="122">
      <iconSet iconSet="3Symbols" showValue="0">
        <cfvo type="percent" val="0"/>
        <cfvo type="num" val="3"/>
        <cfvo type="num" val="3.5"/>
      </iconSet>
    </cfRule>
    <cfRule type="colorScale" priority="123">
      <colorScale>
        <cfvo type="num" val="1"/>
        <cfvo type="num" val="3"/>
        <cfvo type="num" val="5"/>
        <color rgb="FFFF0000"/>
        <color rgb="FFFFFF00"/>
        <color rgb="FF92D050"/>
      </colorScale>
    </cfRule>
  </conditionalFormatting>
  <conditionalFormatting sqref="R69:R70">
    <cfRule type="iconSet" priority="120">
      <iconSet iconSet="3Symbols" showValue="0">
        <cfvo type="percent" val="0"/>
        <cfvo type="num" val="3"/>
        <cfvo type="num" val="3.5"/>
      </iconSet>
    </cfRule>
    <cfRule type="colorScale" priority="121">
      <colorScale>
        <cfvo type="num" val="1"/>
        <cfvo type="num" val="3"/>
        <cfvo type="num" val="5"/>
        <color rgb="FFFF0000"/>
        <color rgb="FFFFFF00"/>
        <color rgb="FF92D050"/>
      </colorScale>
    </cfRule>
  </conditionalFormatting>
  <conditionalFormatting sqref="R72">
    <cfRule type="iconSet" priority="118">
      <iconSet iconSet="3Symbols" showValue="0">
        <cfvo type="percent" val="0"/>
        <cfvo type="num" val="3"/>
        <cfvo type="num" val="3.5"/>
      </iconSet>
    </cfRule>
    <cfRule type="colorScale" priority="119">
      <colorScale>
        <cfvo type="num" val="1"/>
        <cfvo type="num" val="3"/>
        <cfvo type="num" val="5"/>
        <color rgb="FFFF0000"/>
        <color rgb="FFFFFF00"/>
        <color rgb="FF92D050"/>
      </colorScale>
    </cfRule>
  </conditionalFormatting>
  <conditionalFormatting sqref="R73">
    <cfRule type="iconSet" priority="116">
      <iconSet iconSet="3Symbols" showValue="0">
        <cfvo type="percent" val="0"/>
        <cfvo type="num" val="3"/>
        <cfvo type="num" val="3.5"/>
      </iconSet>
    </cfRule>
    <cfRule type="colorScale" priority="117">
      <colorScale>
        <cfvo type="num" val="1"/>
        <cfvo type="num" val="3"/>
        <cfvo type="num" val="5"/>
        <color rgb="FFFF0000"/>
        <color rgb="FFFFFF00"/>
        <color rgb="FF92D050"/>
      </colorScale>
    </cfRule>
  </conditionalFormatting>
  <conditionalFormatting sqref="R75:R76">
    <cfRule type="iconSet" priority="114">
      <iconSet iconSet="3Symbols" showValue="0">
        <cfvo type="percent" val="0"/>
        <cfvo type="num" val="3"/>
        <cfvo type="num" val="3.5"/>
      </iconSet>
    </cfRule>
    <cfRule type="colorScale" priority="115">
      <colorScale>
        <cfvo type="num" val="1"/>
        <cfvo type="num" val="3"/>
        <cfvo type="num" val="5"/>
        <color rgb="FFFF0000"/>
        <color rgb="FFFFFF00"/>
        <color rgb="FF92D050"/>
      </colorScale>
    </cfRule>
  </conditionalFormatting>
  <conditionalFormatting sqref="R79:R80">
    <cfRule type="iconSet" priority="112">
      <iconSet iconSet="3Symbols" showValue="0">
        <cfvo type="percent" val="0"/>
        <cfvo type="num" val="3"/>
        <cfvo type="num" val="3.5"/>
      </iconSet>
    </cfRule>
    <cfRule type="colorScale" priority="113">
      <colorScale>
        <cfvo type="num" val="1"/>
        <cfvo type="num" val="3"/>
        <cfvo type="num" val="5"/>
        <color rgb="FFFF0000"/>
        <color rgb="FFFFFF00"/>
        <color rgb="FF92D050"/>
      </colorScale>
    </cfRule>
  </conditionalFormatting>
  <conditionalFormatting sqref="R82">
    <cfRule type="iconSet" priority="110">
      <iconSet iconSet="3Symbols" showValue="0">
        <cfvo type="percent" val="0"/>
        <cfvo type="num" val="3"/>
        <cfvo type="num" val="3.5"/>
      </iconSet>
    </cfRule>
    <cfRule type="colorScale" priority="111">
      <colorScale>
        <cfvo type="num" val="1"/>
        <cfvo type="num" val="3"/>
        <cfvo type="num" val="5"/>
        <color rgb="FFFF0000"/>
        <color rgb="FFFFFF00"/>
        <color rgb="FF92D050"/>
      </colorScale>
    </cfRule>
  </conditionalFormatting>
  <conditionalFormatting sqref="R83">
    <cfRule type="iconSet" priority="108">
      <iconSet iconSet="3Symbols" showValue="0">
        <cfvo type="percent" val="0"/>
        <cfvo type="num" val="3"/>
        <cfvo type="num" val="3.5"/>
      </iconSet>
    </cfRule>
    <cfRule type="colorScale" priority="109">
      <colorScale>
        <cfvo type="num" val="1"/>
        <cfvo type="num" val="3"/>
        <cfvo type="num" val="5"/>
        <color rgb="FFFF0000"/>
        <color rgb="FFFFFF00"/>
        <color rgb="FF92D050"/>
      </colorScale>
    </cfRule>
  </conditionalFormatting>
  <conditionalFormatting sqref="R84">
    <cfRule type="iconSet" priority="106">
      <iconSet iconSet="3Symbols" showValue="0">
        <cfvo type="percent" val="0"/>
        <cfvo type="num" val="3"/>
        <cfvo type="num" val="3.5"/>
      </iconSet>
    </cfRule>
    <cfRule type="colorScale" priority="107">
      <colorScale>
        <cfvo type="num" val="1"/>
        <cfvo type="num" val="3"/>
        <cfvo type="num" val="5"/>
        <color rgb="FFFF0000"/>
        <color rgb="FFFFFF00"/>
        <color rgb="FF92D050"/>
      </colorScale>
    </cfRule>
  </conditionalFormatting>
  <conditionalFormatting sqref="R86">
    <cfRule type="iconSet" priority="104">
      <iconSet iconSet="3Symbols" showValue="0">
        <cfvo type="percent" val="0"/>
        <cfvo type="num" val="3"/>
        <cfvo type="num" val="3.5"/>
      </iconSet>
    </cfRule>
    <cfRule type="colorScale" priority="105">
      <colorScale>
        <cfvo type="num" val="1"/>
        <cfvo type="num" val="3"/>
        <cfvo type="num" val="5"/>
        <color rgb="FFFF0000"/>
        <color rgb="FFFFFF00"/>
        <color rgb="FF92D050"/>
      </colorScale>
    </cfRule>
  </conditionalFormatting>
  <conditionalFormatting sqref="R87">
    <cfRule type="iconSet" priority="102">
      <iconSet iconSet="3Symbols" showValue="0">
        <cfvo type="percent" val="0"/>
        <cfvo type="num" val="3"/>
        <cfvo type="num" val="3.5"/>
      </iconSet>
    </cfRule>
    <cfRule type="colorScale" priority="103">
      <colorScale>
        <cfvo type="num" val="1"/>
        <cfvo type="num" val="3"/>
        <cfvo type="num" val="5"/>
        <color rgb="FFFF0000"/>
        <color rgb="FFFFFF00"/>
        <color rgb="FF92D050"/>
      </colorScale>
    </cfRule>
  </conditionalFormatting>
  <conditionalFormatting sqref="R89">
    <cfRule type="iconSet" priority="100">
      <iconSet iconSet="3Symbols" showValue="0">
        <cfvo type="percent" val="0"/>
        <cfvo type="num" val="3"/>
        <cfvo type="num" val="3.5"/>
      </iconSet>
    </cfRule>
    <cfRule type="colorScale" priority="101">
      <colorScale>
        <cfvo type="num" val="1"/>
        <cfvo type="num" val="3"/>
        <cfvo type="num" val="5"/>
        <color rgb="FFFF0000"/>
        <color rgb="FFFFFF00"/>
        <color rgb="FF92D050"/>
      </colorScale>
    </cfRule>
  </conditionalFormatting>
  <conditionalFormatting sqref="R90">
    <cfRule type="iconSet" priority="98">
      <iconSet iconSet="3Symbols" showValue="0">
        <cfvo type="percent" val="0"/>
        <cfvo type="num" val="3"/>
        <cfvo type="num" val="3.5"/>
      </iconSet>
    </cfRule>
    <cfRule type="colorScale" priority="99">
      <colorScale>
        <cfvo type="num" val="1"/>
        <cfvo type="num" val="3"/>
        <cfvo type="num" val="5"/>
        <color rgb="FFFF0000"/>
        <color rgb="FFFFFF00"/>
        <color rgb="FF92D050"/>
      </colorScale>
    </cfRule>
  </conditionalFormatting>
  <conditionalFormatting sqref="R93">
    <cfRule type="iconSet" priority="96">
      <iconSet iconSet="3Symbols" showValue="0">
        <cfvo type="percent" val="0"/>
        <cfvo type="num" val="3"/>
        <cfvo type="num" val="3.5"/>
      </iconSet>
    </cfRule>
    <cfRule type="colorScale" priority="97">
      <colorScale>
        <cfvo type="num" val="1"/>
        <cfvo type="num" val="3"/>
        <cfvo type="num" val="5"/>
        <color rgb="FFFF0000"/>
        <color rgb="FFFFFF00"/>
        <color rgb="FF92D050"/>
      </colorScale>
    </cfRule>
  </conditionalFormatting>
  <conditionalFormatting sqref="R94">
    <cfRule type="iconSet" priority="94">
      <iconSet iconSet="3Symbols" showValue="0">
        <cfvo type="percent" val="0"/>
        <cfvo type="num" val="3"/>
        <cfvo type="num" val="3.5"/>
      </iconSet>
    </cfRule>
    <cfRule type="colorScale" priority="95">
      <colorScale>
        <cfvo type="num" val="1"/>
        <cfvo type="num" val="3"/>
        <cfvo type="num" val="5"/>
        <color rgb="FFFF0000"/>
        <color rgb="FFFFFF00"/>
        <color rgb="FF92D050"/>
      </colorScale>
    </cfRule>
  </conditionalFormatting>
  <conditionalFormatting sqref="R95">
    <cfRule type="iconSet" priority="92">
      <iconSet iconSet="3Symbols" showValue="0">
        <cfvo type="percent" val="0"/>
        <cfvo type="num" val="3"/>
        <cfvo type="num" val="3.5"/>
      </iconSet>
    </cfRule>
    <cfRule type="colorScale" priority="93">
      <colorScale>
        <cfvo type="num" val="1"/>
        <cfvo type="num" val="3"/>
        <cfvo type="num" val="5"/>
        <color rgb="FFFF0000"/>
        <color rgb="FFFFFF00"/>
        <color rgb="FF92D050"/>
      </colorScale>
    </cfRule>
  </conditionalFormatting>
  <conditionalFormatting sqref="R97">
    <cfRule type="iconSet" priority="90">
      <iconSet iconSet="3Symbols" showValue="0">
        <cfvo type="percent" val="0"/>
        <cfvo type="num" val="3"/>
        <cfvo type="num" val="3.5"/>
      </iconSet>
    </cfRule>
    <cfRule type="colorScale" priority="91">
      <colorScale>
        <cfvo type="num" val="1"/>
        <cfvo type="num" val="3"/>
        <cfvo type="num" val="5"/>
        <color rgb="FFFF0000"/>
        <color rgb="FFFFFF00"/>
        <color rgb="FF92D050"/>
      </colorScale>
    </cfRule>
  </conditionalFormatting>
  <conditionalFormatting sqref="R98">
    <cfRule type="iconSet" priority="88">
      <iconSet iconSet="3Symbols" showValue="0">
        <cfvo type="percent" val="0"/>
        <cfvo type="num" val="3"/>
        <cfvo type="num" val="3.5"/>
      </iconSet>
    </cfRule>
    <cfRule type="colorScale" priority="89">
      <colorScale>
        <cfvo type="num" val="1"/>
        <cfvo type="num" val="3"/>
        <cfvo type="num" val="5"/>
        <color rgb="FFFF0000"/>
        <color rgb="FFFFFF00"/>
        <color rgb="FF92D050"/>
      </colorScale>
    </cfRule>
  </conditionalFormatting>
  <conditionalFormatting sqref="R99">
    <cfRule type="iconSet" priority="86">
      <iconSet iconSet="3Symbols" showValue="0">
        <cfvo type="percent" val="0"/>
        <cfvo type="num" val="3"/>
        <cfvo type="num" val="3.5"/>
      </iconSet>
    </cfRule>
    <cfRule type="colorScale" priority="87">
      <colorScale>
        <cfvo type="num" val="1"/>
        <cfvo type="num" val="3"/>
        <cfvo type="num" val="5"/>
        <color rgb="FFFF0000"/>
        <color rgb="FFFFFF00"/>
        <color rgb="FF92D050"/>
      </colorScale>
    </cfRule>
  </conditionalFormatting>
  <conditionalFormatting sqref="R100">
    <cfRule type="iconSet" priority="84">
      <iconSet iconSet="3Symbols" showValue="0">
        <cfvo type="percent" val="0"/>
        <cfvo type="num" val="3"/>
        <cfvo type="num" val="3.5"/>
      </iconSet>
    </cfRule>
    <cfRule type="colorScale" priority="85">
      <colorScale>
        <cfvo type="num" val="1"/>
        <cfvo type="num" val="3"/>
        <cfvo type="num" val="5"/>
        <color rgb="FFFF0000"/>
        <color rgb="FFFFFF00"/>
        <color rgb="FF92D050"/>
      </colorScale>
    </cfRule>
  </conditionalFormatting>
  <conditionalFormatting sqref="R101">
    <cfRule type="iconSet" priority="82">
      <iconSet iconSet="3Symbols" showValue="0">
        <cfvo type="percent" val="0"/>
        <cfvo type="num" val="3"/>
        <cfvo type="num" val="3.5"/>
      </iconSet>
    </cfRule>
    <cfRule type="colorScale" priority="83">
      <colorScale>
        <cfvo type="num" val="1"/>
        <cfvo type="num" val="3"/>
        <cfvo type="num" val="5"/>
        <color rgb="FFFF0000"/>
        <color rgb="FFFFFF00"/>
        <color rgb="FF92D050"/>
      </colorScale>
    </cfRule>
  </conditionalFormatting>
  <conditionalFormatting sqref="R102">
    <cfRule type="iconSet" priority="80">
      <iconSet iconSet="3Symbols" showValue="0">
        <cfvo type="percent" val="0"/>
        <cfvo type="num" val="3"/>
        <cfvo type="num" val="3.5"/>
      </iconSet>
    </cfRule>
    <cfRule type="colorScale" priority="81">
      <colorScale>
        <cfvo type="num" val="1"/>
        <cfvo type="num" val="3"/>
        <cfvo type="num" val="5"/>
        <color rgb="FFFF0000"/>
        <color rgb="FFFFFF00"/>
        <color rgb="FF92D050"/>
      </colorScale>
    </cfRule>
  </conditionalFormatting>
  <conditionalFormatting sqref="R103">
    <cfRule type="iconSet" priority="78">
      <iconSet iconSet="3Symbols" showValue="0">
        <cfvo type="percent" val="0"/>
        <cfvo type="num" val="3"/>
        <cfvo type="num" val="3.5"/>
      </iconSet>
    </cfRule>
    <cfRule type="colorScale" priority="79">
      <colorScale>
        <cfvo type="num" val="1"/>
        <cfvo type="num" val="3"/>
        <cfvo type="num" val="5"/>
        <color rgb="FFFF0000"/>
        <color rgb="FFFFFF00"/>
        <color rgb="FF92D050"/>
      </colorScale>
    </cfRule>
  </conditionalFormatting>
  <conditionalFormatting sqref="R109">
    <cfRule type="iconSet" priority="76">
      <iconSet iconSet="3Symbols" showValue="0">
        <cfvo type="percent" val="0"/>
        <cfvo type="num" val="3"/>
        <cfvo type="num" val="3.5"/>
      </iconSet>
    </cfRule>
    <cfRule type="colorScale" priority="77">
      <colorScale>
        <cfvo type="num" val="1"/>
        <cfvo type="num" val="3"/>
        <cfvo type="num" val="5"/>
        <color rgb="FFFF0000"/>
        <color rgb="FFFFFF00"/>
        <color rgb="FF92D050"/>
      </colorScale>
    </cfRule>
  </conditionalFormatting>
  <conditionalFormatting sqref="R104">
    <cfRule type="iconSet" priority="74">
      <iconSet iconSet="3Symbols" showValue="0">
        <cfvo type="percent" val="0"/>
        <cfvo type="num" val="3"/>
        <cfvo type="num" val="3.5"/>
      </iconSet>
    </cfRule>
    <cfRule type="colorScale" priority="75">
      <colorScale>
        <cfvo type="num" val="1"/>
        <cfvo type="num" val="3"/>
        <cfvo type="num" val="5"/>
        <color rgb="FFFF0000"/>
        <color rgb="FFFFFF00"/>
        <color rgb="FF92D050"/>
      </colorScale>
    </cfRule>
  </conditionalFormatting>
  <conditionalFormatting sqref="R107">
    <cfRule type="iconSet" priority="72">
      <iconSet iconSet="3Symbols" showValue="0">
        <cfvo type="percent" val="0"/>
        <cfvo type="num" val="3"/>
        <cfvo type="num" val="3.5"/>
      </iconSet>
    </cfRule>
    <cfRule type="colorScale" priority="73">
      <colorScale>
        <cfvo type="num" val="1"/>
        <cfvo type="num" val="3"/>
        <cfvo type="num" val="5"/>
        <color rgb="FFFF0000"/>
        <color rgb="FFFFFF00"/>
        <color rgb="FF92D050"/>
      </colorScale>
    </cfRule>
  </conditionalFormatting>
  <conditionalFormatting sqref="R108">
    <cfRule type="iconSet" priority="70">
      <iconSet iconSet="3Symbols" showValue="0">
        <cfvo type="percent" val="0"/>
        <cfvo type="num" val="3"/>
        <cfvo type="num" val="3.5"/>
      </iconSet>
    </cfRule>
    <cfRule type="colorScale" priority="71">
      <colorScale>
        <cfvo type="num" val="1"/>
        <cfvo type="num" val="3"/>
        <cfvo type="num" val="5"/>
        <color rgb="FFFF0000"/>
        <color rgb="FFFFFF00"/>
        <color rgb="FF92D050"/>
      </colorScale>
    </cfRule>
  </conditionalFormatting>
  <conditionalFormatting sqref="R110">
    <cfRule type="iconSet" priority="68">
      <iconSet iconSet="3Symbols" showValue="0">
        <cfvo type="percent" val="0"/>
        <cfvo type="num" val="3"/>
        <cfvo type="num" val="3.5"/>
      </iconSet>
    </cfRule>
    <cfRule type="colorScale" priority="69">
      <colorScale>
        <cfvo type="num" val="1"/>
        <cfvo type="num" val="3"/>
        <cfvo type="num" val="5"/>
        <color rgb="FFFF0000"/>
        <color rgb="FFFFFF00"/>
        <color rgb="FF92D050"/>
      </colorScale>
    </cfRule>
  </conditionalFormatting>
  <conditionalFormatting sqref="R111">
    <cfRule type="iconSet" priority="66">
      <iconSet iconSet="3Symbols" showValue="0">
        <cfvo type="percent" val="0"/>
        <cfvo type="num" val="3"/>
        <cfvo type="num" val="3.5"/>
      </iconSet>
    </cfRule>
    <cfRule type="colorScale" priority="67">
      <colorScale>
        <cfvo type="num" val="1"/>
        <cfvo type="num" val="3"/>
        <cfvo type="num" val="5"/>
        <color rgb="FFFF0000"/>
        <color rgb="FFFFFF00"/>
        <color rgb="FF92D050"/>
      </colorScale>
    </cfRule>
  </conditionalFormatting>
  <conditionalFormatting sqref="R112">
    <cfRule type="iconSet" priority="64">
      <iconSet iconSet="3Symbols" showValue="0">
        <cfvo type="percent" val="0"/>
        <cfvo type="num" val="3"/>
        <cfvo type="num" val="3.5"/>
      </iconSet>
    </cfRule>
    <cfRule type="colorScale" priority="65">
      <colorScale>
        <cfvo type="num" val="1"/>
        <cfvo type="num" val="3"/>
        <cfvo type="num" val="5"/>
        <color rgb="FFFF0000"/>
        <color rgb="FFFFFF00"/>
        <color rgb="FF92D050"/>
      </colorScale>
    </cfRule>
  </conditionalFormatting>
  <conditionalFormatting sqref="R114">
    <cfRule type="iconSet" priority="62">
      <iconSet iconSet="3Symbols" showValue="0">
        <cfvo type="percent" val="0"/>
        <cfvo type="num" val="3"/>
        <cfvo type="num" val="3.5"/>
      </iconSet>
    </cfRule>
    <cfRule type="colorScale" priority="63">
      <colorScale>
        <cfvo type="num" val="1"/>
        <cfvo type="num" val="3"/>
        <cfvo type="num" val="5"/>
        <color rgb="FFFF0000"/>
        <color rgb="FFFFFF00"/>
        <color rgb="FF92D050"/>
      </colorScale>
    </cfRule>
  </conditionalFormatting>
  <conditionalFormatting sqref="R115:R116">
    <cfRule type="iconSet" priority="60">
      <iconSet iconSet="3Symbols" showValue="0">
        <cfvo type="percent" val="0"/>
        <cfvo type="num" val="3"/>
        <cfvo type="num" val="3.5"/>
      </iconSet>
    </cfRule>
    <cfRule type="colorScale" priority="61">
      <colorScale>
        <cfvo type="num" val="1"/>
        <cfvo type="num" val="3"/>
        <cfvo type="num" val="5"/>
        <color rgb="FFFF0000"/>
        <color rgb="FFFFFF00"/>
        <color rgb="FF92D050"/>
      </colorScale>
    </cfRule>
  </conditionalFormatting>
  <conditionalFormatting sqref="R119:R122">
    <cfRule type="iconSet" priority="58">
      <iconSet iconSet="3Symbols" showValue="0">
        <cfvo type="percent" val="0"/>
        <cfvo type="num" val="3"/>
        <cfvo type="num" val="3.5"/>
      </iconSet>
    </cfRule>
    <cfRule type="colorScale" priority="59">
      <colorScale>
        <cfvo type="num" val="1"/>
        <cfvo type="num" val="3"/>
        <cfvo type="num" val="5"/>
        <color rgb="FFFF0000"/>
        <color rgb="FFFFFF00"/>
        <color rgb="FF92D050"/>
      </colorScale>
    </cfRule>
  </conditionalFormatting>
  <conditionalFormatting sqref="R123">
    <cfRule type="iconSet" priority="56">
      <iconSet iconSet="3Symbols" showValue="0">
        <cfvo type="percent" val="0"/>
        <cfvo type="num" val="3"/>
        <cfvo type="num" val="3.5"/>
      </iconSet>
    </cfRule>
    <cfRule type="colorScale" priority="57">
      <colorScale>
        <cfvo type="num" val="1"/>
        <cfvo type="num" val="3"/>
        <cfvo type="num" val="5"/>
        <color rgb="FFFF0000"/>
        <color rgb="FFFFFF00"/>
        <color rgb="FF92D050"/>
      </colorScale>
    </cfRule>
  </conditionalFormatting>
  <conditionalFormatting sqref="R125:R126">
    <cfRule type="iconSet" priority="54">
      <iconSet iconSet="3Symbols" showValue="0">
        <cfvo type="percent" val="0"/>
        <cfvo type="num" val="3"/>
        <cfvo type="num" val="3.5"/>
      </iconSet>
    </cfRule>
    <cfRule type="colorScale" priority="55">
      <colorScale>
        <cfvo type="num" val="1"/>
        <cfvo type="num" val="3"/>
        <cfvo type="num" val="5"/>
        <color rgb="FFFF0000"/>
        <color rgb="FFFFFF00"/>
        <color rgb="FF92D050"/>
      </colorScale>
    </cfRule>
  </conditionalFormatting>
  <conditionalFormatting sqref="R129:R133">
    <cfRule type="iconSet" priority="52">
      <iconSet iconSet="3Symbols" showValue="0">
        <cfvo type="percent" val="0"/>
        <cfvo type="num" val="3"/>
        <cfvo type="num" val="3.5"/>
      </iconSet>
    </cfRule>
    <cfRule type="colorScale" priority="53">
      <colorScale>
        <cfvo type="num" val="1"/>
        <cfvo type="num" val="3"/>
        <cfvo type="num" val="5"/>
        <color rgb="FFFF0000"/>
        <color rgb="FFFFFF00"/>
        <color rgb="FF92D050"/>
      </colorScale>
    </cfRule>
  </conditionalFormatting>
  <conditionalFormatting sqref="R136:R137">
    <cfRule type="iconSet" priority="50">
      <iconSet iconSet="3Symbols" showValue="0">
        <cfvo type="percent" val="0"/>
        <cfvo type="num" val="3"/>
        <cfvo type="num" val="3.5"/>
      </iconSet>
    </cfRule>
    <cfRule type="colorScale" priority="51">
      <colorScale>
        <cfvo type="num" val="1"/>
        <cfvo type="num" val="3"/>
        <cfvo type="num" val="5"/>
        <color rgb="FFFF0000"/>
        <color rgb="FFFFFF00"/>
        <color rgb="FF92D050"/>
      </colorScale>
    </cfRule>
  </conditionalFormatting>
  <conditionalFormatting sqref="R139:R141">
    <cfRule type="iconSet" priority="48">
      <iconSet iconSet="3Symbols" showValue="0">
        <cfvo type="percent" val="0"/>
        <cfvo type="num" val="3"/>
        <cfvo type="num" val="3.5"/>
      </iconSet>
    </cfRule>
    <cfRule type="colorScale" priority="49">
      <colorScale>
        <cfvo type="num" val="1"/>
        <cfvo type="num" val="3"/>
        <cfvo type="num" val="5"/>
        <color rgb="FFFF0000"/>
        <color rgb="FFFFFF00"/>
        <color rgb="FF92D050"/>
      </colorScale>
    </cfRule>
  </conditionalFormatting>
  <conditionalFormatting sqref="R142">
    <cfRule type="iconSet" priority="46">
      <iconSet iconSet="3Symbols" showValue="0">
        <cfvo type="percent" val="0"/>
        <cfvo type="num" val="3"/>
        <cfvo type="num" val="3.5"/>
      </iconSet>
    </cfRule>
    <cfRule type="colorScale" priority="47">
      <colorScale>
        <cfvo type="num" val="1"/>
        <cfvo type="num" val="3"/>
        <cfvo type="num" val="5"/>
        <color rgb="FFFF0000"/>
        <color rgb="FFFFFF00"/>
        <color rgb="FF92D050"/>
      </colorScale>
    </cfRule>
  </conditionalFormatting>
  <conditionalFormatting sqref="R144:R145">
    <cfRule type="iconSet" priority="44">
      <iconSet iconSet="3Symbols" showValue="0">
        <cfvo type="percent" val="0"/>
        <cfvo type="num" val="3"/>
        <cfvo type="num" val="3.5"/>
      </iconSet>
    </cfRule>
    <cfRule type="colorScale" priority="45">
      <colorScale>
        <cfvo type="num" val="1"/>
        <cfvo type="num" val="3"/>
        <cfvo type="num" val="5"/>
        <color rgb="FFFF0000"/>
        <color rgb="FFFFFF00"/>
        <color rgb="FF92D050"/>
      </colorScale>
    </cfRule>
  </conditionalFormatting>
  <conditionalFormatting sqref="R147:R148">
    <cfRule type="iconSet" priority="42">
      <iconSet iconSet="3Symbols" showValue="0">
        <cfvo type="percent" val="0"/>
        <cfvo type="num" val="3"/>
        <cfvo type="num" val="3.5"/>
      </iconSet>
    </cfRule>
    <cfRule type="colorScale" priority="43">
      <colorScale>
        <cfvo type="num" val="1"/>
        <cfvo type="num" val="3"/>
        <cfvo type="num" val="5"/>
        <color rgb="FFFF0000"/>
        <color rgb="FFFFFF00"/>
        <color rgb="FF92D050"/>
      </colorScale>
    </cfRule>
  </conditionalFormatting>
  <conditionalFormatting sqref="R149">
    <cfRule type="iconSet" priority="40">
      <iconSet iconSet="3Symbols" showValue="0">
        <cfvo type="percent" val="0"/>
        <cfvo type="num" val="3"/>
        <cfvo type="num" val="3.5"/>
      </iconSet>
    </cfRule>
    <cfRule type="colorScale" priority="41">
      <colorScale>
        <cfvo type="num" val="1"/>
        <cfvo type="num" val="3"/>
        <cfvo type="num" val="5"/>
        <color rgb="FFFF0000"/>
        <color rgb="FFFFFF00"/>
        <color rgb="FF92D050"/>
      </colorScale>
    </cfRule>
  </conditionalFormatting>
  <conditionalFormatting sqref="R151">
    <cfRule type="iconSet" priority="38">
      <iconSet iconSet="3Symbols" showValue="0">
        <cfvo type="percent" val="0"/>
        <cfvo type="num" val="3"/>
        <cfvo type="num" val="3.5"/>
      </iconSet>
    </cfRule>
    <cfRule type="colorScale" priority="39">
      <colorScale>
        <cfvo type="num" val="1"/>
        <cfvo type="num" val="3"/>
        <cfvo type="num" val="5"/>
        <color rgb="FFFF0000"/>
        <color rgb="FFFFFF00"/>
        <color rgb="FF92D050"/>
      </colorScale>
    </cfRule>
  </conditionalFormatting>
  <conditionalFormatting sqref="R152">
    <cfRule type="iconSet" priority="36">
      <iconSet iconSet="3Symbols" showValue="0">
        <cfvo type="percent" val="0"/>
        <cfvo type="num" val="3"/>
        <cfvo type="num" val="3.5"/>
      </iconSet>
    </cfRule>
    <cfRule type="colorScale" priority="37">
      <colorScale>
        <cfvo type="num" val="1"/>
        <cfvo type="num" val="3"/>
        <cfvo type="num" val="5"/>
        <color rgb="FFFF0000"/>
        <color rgb="FFFFFF00"/>
        <color rgb="FF92D050"/>
      </colorScale>
    </cfRule>
  </conditionalFormatting>
  <conditionalFormatting sqref="R155">
    <cfRule type="iconSet" priority="34">
      <iconSet iconSet="3Symbols" showValue="0">
        <cfvo type="percent" val="0"/>
        <cfvo type="num" val="3"/>
        <cfvo type="num" val="3.5"/>
      </iconSet>
    </cfRule>
    <cfRule type="colorScale" priority="35">
      <colorScale>
        <cfvo type="num" val="1"/>
        <cfvo type="num" val="3"/>
        <cfvo type="num" val="5"/>
        <color rgb="FFFF0000"/>
        <color rgb="FFFFFF00"/>
        <color rgb="FF92D050"/>
      </colorScale>
    </cfRule>
  </conditionalFormatting>
  <conditionalFormatting sqref="R156">
    <cfRule type="iconSet" priority="32">
      <iconSet iconSet="3Symbols" showValue="0">
        <cfvo type="percent" val="0"/>
        <cfvo type="num" val="3"/>
        <cfvo type="num" val="3.5"/>
      </iconSet>
    </cfRule>
    <cfRule type="colorScale" priority="33">
      <colorScale>
        <cfvo type="num" val="1"/>
        <cfvo type="num" val="3"/>
        <cfvo type="num" val="5"/>
        <color rgb="FFFF0000"/>
        <color rgb="FFFFFF00"/>
        <color rgb="FF92D050"/>
      </colorScale>
    </cfRule>
  </conditionalFormatting>
  <conditionalFormatting sqref="R157">
    <cfRule type="iconSet" priority="30">
      <iconSet iconSet="3Symbols" showValue="0">
        <cfvo type="percent" val="0"/>
        <cfvo type="num" val="3"/>
        <cfvo type="num" val="3.5"/>
      </iconSet>
    </cfRule>
    <cfRule type="colorScale" priority="31">
      <colorScale>
        <cfvo type="num" val="1"/>
        <cfvo type="num" val="3"/>
        <cfvo type="num" val="5"/>
        <color rgb="FFFF0000"/>
        <color rgb="FFFFFF00"/>
        <color rgb="FF92D050"/>
      </colorScale>
    </cfRule>
  </conditionalFormatting>
  <conditionalFormatting sqref="R158">
    <cfRule type="iconSet" priority="28">
      <iconSet iconSet="3Symbols" showValue="0">
        <cfvo type="percent" val="0"/>
        <cfvo type="num" val="3"/>
        <cfvo type="num" val="3.5"/>
      </iconSet>
    </cfRule>
    <cfRule type="colorScale" priority="29">
      <colorScale>
        <cfvo type="num" val="1"/>
        <cfvo type="num" val="3"/>
        <cfvo type="num" val="5"/>
        <color rgb="FFFF0000"/>
        <color rgb="FFFFFF00"/>
        <color rgb="FF92D050"/>
      </colorScale>
    </cfRule>
  </conditionalFormatting>
  <conditionalFormatting sqref="R160:R162">
    <cfRule type="iconSet" priority="26">
      <iconSet iconSet="3Symbols" showValue="0">
        <cfvo type="percent" val="0"/>
        <cfvo type="num" val="3"/>
        <cfvo type="num" val="3.5"/>
      </iconSet>
    </cfRule>
    <cfRule type="colorScale" priority="27">
      <colorScale>
        <cfvo type="num" val="1"/>
        <cfvo type="num" val="3"/>
        <cfvo type="num" val="5"/>
        <color rgb="FFFF0000"/>
        <color rgb="FFFFFF00"/>
        <color rgb="FF92D050"/>
      </colorScale>
    </cfRule>
  </conditionalFormatting>
  <conditionalFormatting sqref="R163:R164">
    <cfRule type="iconSet" priority="24">
      <iconSet iconSet="3Symbols" showValue="0">
        <cfvo type="percent" val="0"/>
        <cfvo type="num" val="3"/>
        <cfvo type="num" val="3.5"/>
      </iconSet>
    </cfRule>
    <cfRule type="colorScale" priority="25">
      <colorScale>
        <cfvo type="num" val="1"/>
        <cfvo type="num" val="3"/>
        <cfvo type="num" val="5"/>
        <color rgb="FFFF0000"/>
        <color rgb="FFFFFF00"/>
        <color rgb="FF92D050"/>
      </colorScale>
    </cfRule>
  </conditionalFormatting>
  <conditionalFormatting sqref="R166:R167">
    <cfRule type="iconSet" priority="22">
      <iconSet iconSet="3Symbols" showValue="0">
        <cfvo type="percent" val="0"/>
        <cfvo type="num" val="3"/>
        <cfvo type="num" val="3.5"/>
      </iconSet>
    </cfRule>
    <cfRule type="colorScale" priority="23">
      <colorScale>
        <cfvo type="num" val="1"/>
        <cfvo type="num" val="3"/>
        <cfvo type="num" val="5"/>
        <color rgb="FFFF0000"/>
        <color rgb="FFFFFF00"/>
        <color rgb="FF92D050"/>
      </colorScale>
    </cfRule>
  </conditionalFormatting>
  <conditionalFormatting sqref="R170:R171">
    <cfRule type="iconSet" priority="20">
      <iconSet iconSet="3Symbols" showValue="0">
        <cfvo type="percent" val="0"/>
        <cfvo type="num" val="3"/>
        <cfvo type="num" val="3.5"/>
      </iconSet>
    </cfRule>
    <cfRule type="colorScale" priority="21">
      <colorScale>
        <cfvo type="num" val="1"/>
        <cfvo type="num" val="3"/>
        <cfvo type="num" val="5"/>
        <color rgb="FFFF0000"/>
        <color rgb="FFFFFF00"/>
        <color rgb="FF92D050"/>
      </colorScale>
    </cfRule>
  </conditionalFormatting>
  <conditionalFormatting sqref="R174">
    <cfRule type="iconSet" priority="18">
      <iconSet iconSet="3Symbols" showValue="0">
        <cfvo type="percent" val="0"/>
        <cfvo type="num" val="3"/>
        <cfvo type="num" val="3.5"/>
      </iconSet>
    </cfRule>
    <cfRule type="colorScale" priority="19">
      <colorScale>
        <cfvo type="num" val="1"/>
        <cfvo type="num" val="3"/>
        <cfvo type="num" val="5"/>
        <color rgb="FFFF0000"/>
        <color rgb="FFFFFF00"/>
        <color rgb="FF92D050"/>
      </colorScale>
    </cfRule>
  </conditionalFormatting>
  <conditionalFormatting sqref="R172">
    <cfRule type="iconSet" priority="16">
      <iconSet iconSet="3Symbols" showValue="0">
        <cfvo type="percent" val="0"/>
        <cfvo type="num" val="3"/>
        <cfvo type="num" val="3.5"/>
      </iconSet>
    </cfRule>
    <cfRule type="colorScale" priority="17">
      <colorScale>
        <cfvo type="num" val="1"/>
        <cfvo type="num" val="3"/>
        <cfvo type="num" val="5"/>
        <color rgb="FFFF0000"/>
        <color rgb="FFFFFF00"/>
        <color rgb="FF92D050"/>
      </colorScale>
    </cfRule>
  </conditionalFormatting>
  <conditionalFormatting sqref="R175">
    <cfRule type="iconSet" priority="14">
      <iconSet iconSet="3Symbols" showValue="0">
        <cfvo type="percent" val="0"/>
        <cfvo type="num" val="3"/>
        <cfvo type="num" val="3.5"/>
      </iconSet>
    </cfRule>
    <cfRule type="colorScale" priority="15">
      <colorScale>
        <cfvo type="num" val="1"/>
        <cfvo type="num" val="3"/>
        <cfvo type="num" val="5"/>
        <color rgb="FFFF0000"/>
        <color rgb="FFFFFF00"/>
        <color rgb="FF92D050"/>
      </colorScale>
    </cfRule>
  </conditionalFormatting>
  <conditionalFormatting sqref="R177:R179">
    <cfRule type="iconSet" priority="12">
      <iconSet iconSet="3Symbols" showValue="0">
        <cfvo type="percent" val="0"/>
        <cfvo type="num" val="3"/>
        <cfvo type="num" val="3.5"/>
      </iconSet>
    </cfRule>
    <cfRule type="colorScale" priority="13">
      <colorScale>
        <cfvo type="num" val="1"/>
        <cfvo type="num" val="3"/>
        <cfvo type="num" val="5"/>
        <color rgb="FFFF0000"/>
        <color rgb="FFFFFF00"/>
        <color rgb="FF92D050"/>
      </colorScale>
    </cfRule>
  </conditionalFormatting>
  <conditionalFormatting sqref="AA19:AA179">
    <cfRule type="colorScale" priority="11">
      <colorScale>
        <cfvo type="min"/>
        <cfvo type="percentile" val="50"/>
        <cfvo type="max"/>
        <color rgb="FFFF0000"/>
        <color rgb="FFFFFF00"/>
        <color rgb="FF92D050"/>
      </colorScale>
    </cfRule>
  </conditionalFormatting>
  <conditionalFormatting sqref="AA19:AA20">
    <cfRule type="iconSet" priority="10">
      <iconSet iconSet="3Symbols" showValue="0">
        <cfvo type="percent" val="0"/>
        <cfvo type="num" val="3"/>
        <cfvo type="num" val="3.5"/>
      </iconSet>
    </cfRule>
  </conditionalFormatting>
  <conditionalFormatting sqref="AB78">
    <cfRule type="colorScale" priority="9">
      <colorScale>
        <cfvo type="min"/>
        <cfvo type="percentile" val="50"/>
        <cfvo type="max"/>
        <color rgb="FFFF0000"/>
        <color rgb="FFFFFF00"/>
        <color rgb="FF92D050"/>
      </colorScale>
    </cfRule>
  </conditionalFormatting>
  <conditionalFormatting sqref="AC78">
    <cfRule type="colorScale" priority="8">
      <colorScale>
        <cfvo type="min"/>
        <cfvo type="percentile" val="50"/>
        <cfvo type="max"/>
        <color rgb="FFFF0000"/>
        <color rgb="FFFFFF00"/>
        <color rgb="FF92D050"/>
      </colorScale>
    </cfRule>
  </conditionalFormatting>
  <conditionalFormatting sqref="AD78">
    <cfRule type="colorScale" priority="7">
      <colorScale>
        <cfvo type="min"/>
        <cfvo type="percentile" val="50"/>
        <cfvo type="max"/>
        <color rgb="FFFF0000"/>
        <color rgb="FFFFFF00"/>
        <color rgb="FF92D050"/>
      </colorScale>
    </cfRule>
  </conditionalFormatting>
  <conditionalFormatting sqref="AE78">
    <cfRule type="colorScale" priority="6">
      <colorScale>
        <cfvo type="min"/>
        <cfvo type="percentile" val="50"/>
        <cfvo type="max"/>
        <color rgb="FFFF0000"/>
        <color rgb="FFFFFF00"/>
        <color rgb="FF92D050"/>
      </colorScale>
    </cfRule>
  </conditionalFormatting>
  <conditionalFormatting sqref="AF78">
    <cfRule type="colorScale" priority="5">
      <colorScale>
        <cfvo type="min"/>
        <cfvo type="percentile" val="50"/>
        <cfvo type="max"/>
        <color rgb="FFFF0000"/>
        <color rgb="FFFFFF00"/>
        <color rgb="FF92D050"/>
      </colorScale>
    </cfRule>
  </conditionalFormatting>
  <conditionalFormatting sqref="AG78">
    <cfRule type="colorScale" priority="4">
      <colorScale>
        <cfvo type="min"/>
        <cfvo type="percentile" val="50"/>
        <cfvo type="max"/>
        <color rgb="FFFF0000"/>
        <color rgb="FFFFFF00"/>
        <color rgb="FF92D050"/>
      </colorScale>
    </cfRule>
  </conditionalFormatting>
  <conditionalFormatting sqref="AH78">
    <cfRule type="colorScale" priority="3">
      <colorScale>
        <cfvo type="min"/>
        <cfvo type="percentile" val="50"/>
        <cfvo type="max"/>
        <color rgb="FFFF0000"/>
        <color rgb="FFFFFF00"/>
        <color rgb="FF92D050"/>
      </colorScale>
    </cfRule>
  </conditionalFormatting>
  <conditionalFormatting sqref="AI78">
    <cfRule type="colorScale" priority="2">
      <colorScale>
        <cfvo type="min"/>
        <cfvo type="percentile" val="50"/>
        <cfvo type="max"/>
        <color rgb="FFFF0000"/>
        <color rgb="FFFFFF00"/>
        <color rgb="FF92D050"/>
      </colorScale>
    </cfRule>
  </conditionalFormatting>
  <conditionalFormatting sqref="AJ78">
    <cfRule type="colorScale" priority="1">
      <colorScale>
        <cfvo type="min"/>
        <cfvo type="percentile" val="50"/>
        <cfvo type="max"/>
        <color rgb="FFFF0000"/>
        <color rgb="FFFFFF00"/>
        <color rgb="FF92D050"/>
      </colorScale>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180"/>
  <sheetViews>
    <sheetView topLeftCell="F19" zoomScale="70" zoomScaleNormal="70" workbookViewId="0">
      <selection activeCell="C28" sqref="C28"/>
    </sheetView>
  </sheetViews>
  <sheetFormatPr baseColWidth="10" defaultColWidth="10.7109375" defaultRowHeight="13.5" x14ac:dyDescent="0.25"/>
  <cols>
    <col min="1" max="1" width="3.42578125" style="52" customWidth="1"/>
    <col min="2" max="2" width="10.7109375" style="52"/>
    <col min="3" max="3" width="40.85546875" style="52" customWidth="1"/>
    <col min="4" max="9" width="6" style="52" customWidth="1"/>
    <col min="10" max="10" width="21.140625" style="52" customWidth="1"/>
    <col min="11" max="11" width="82.140625" style="52" customWidth="1"/>
    <col min="12" max="12" width="10.7109375" style="52"/>
    <col min="13" max="25" width="10.7109375" style="83"/>
    <col min="26" max="38" width="10.7109375" style="83" customWidth="1"/>
    <col min="39" max="90" width="10.7109375" style="83"/>
    <col min="91" max="16384" width="10.7109375" style="52"/>
  </cols>
  <sheetData>
    <row r="1" spans="1:32" ht="99" customHeight="1" x14ac:dyDescent="0.25">
      <c r="A1" s="185"/>
      <c r="B1" s="185"/>
      <c r="C1" s="185"/>
      <c r="D1" s="185"/>
      <c r="E1" s="185"/>
      <c r="F1" s="185"/>
      <c r="G1" s="185"/>
      <c r="H1" s="185"/>
      <c r="I1" s="185"/>
      <c r="J1" s="185"/>
      <c r="K1" s="185"/>
      <c r="L1" s="185"/>
    </row>
    <row r="2" spans="1:32" ht="4.5" customHeight="1" x14ac:dyDescent="0.25"/>
    <row r="3" spans="1:32" ht="18.75" customHeight="1" x14ac:dyDescent="0.25"/>
    <row r="4" spans="1:32" ht="18.75" customHeight="1" x14ac:dyDescent="0.25">
      <c r="A4" s="186" t="s">
        <v>407</v>
      </c>
      <c r="B4" s="187"/>
      <c r="C4" s="187"/>
      <c r="D4" s="187"/>
      <c r="E4" s="187"/>
      <c r="F4" s="187"/>
      <c r="G4" s="187"/>
      <c r="H4" s="187"/>
      <c r="I4" s="187"/>
      <c r="J4" s="187"/>
      <c r="K4" s="187"/>
      <c r="L4" s="188"/>
    </row>
    <row r="5" spans="1:32" ht="18.75" customHeight="1" x14ac:dyDescent="0.25">
      <c r="A5" s="189"/>
      <c r="B5" s="190"/>
      <c r="C5" s="190"/>
      <c r="D5" s="190"/>
      <c r="E5" s="190"/>
      <c r="F5" s="190"/>
      <c r="G5" s="190"/>
      <c r="H5" s="190"/>
      <c r="I5" s="190"/>
      <c r="J5" s="190"/>
      <c r="K5" s="190"/>
      <c r="L5" s="191"/>
    </row>
    <row r="6" spans="1:32" x14ac:dyDescent="0.25">
      <c r="A6" s="192" t="s">
        <v>408</v>
      </c>
      <c r="B6" s="193"/>
      <c r="C6" s="193"/>
      <c r="D6" s="193"/>
      <c r="E6" s="193"/>
      <c r="F6" s="193"/>
      <c r="G6" s="193"/>
      <c r="H6" s="193"/>
      <c r="I6" s="193"/>
      <c r="J6" s="193"/>
      <c r="K6" s="193"/>
      <c r="L6" s="194"/>
    </row>
    <row r="8" spans="1:32" ht="19.5" customHeight="1" x14ac:dyDescent="0.25">
      <c r="A8" s="195" t="s">
        <v>409</v>
      </c>
      <c r="B8" s="196"/>
      <c r="C8" s="196"/>
      <c r="D8" s="196"/>
      <c r="E8" s="196"/>
      <c r="F8" s="196"/>
      <c r="G8" s="196"/>
      <c r="H8" s="196"/>
      <c r="I8" s="196"/>
      <c r="J8" s="196"/>
      <c r="K8" s="196"/>
      <c r="L8" s="197"/>
    </row>
    <row r="9" spans="1:32" ht="27.75" customHeight="1" x14ac:dyDescent="0.25">
      <c r="A9" s="198" t="s">
        <v>410</v>
      </c>
      <c r="B9" s="199"/>
      <c r="C9" s="199"/>
      <c r="D9" s="199"/>
      <c r="E9" s="199"/>
      <c r="F9" s="199"/>
      <c r="G9" s="199"/>
      <c r="H9" s="199"/>
      <c r="I9" s="199"/>
      <c r="J9" s="199"/>
      <c r="K9" s="199"/>
      <c r="L9" s="200"/>
    </row>
    <row r="10" spans="1:32" ht="15.75" customHeight="1" x14ac:dyDescent="0.25"/>
    <row r="11" spans="1:32" ht="8.25" customHeight="1" x14ac:dyDescent="0.25"/>
    <row r="13" spans="1:32" ht="15" customHeight="1" x14ac:dyDescent="0.25">
      <c r="B13" s="151" t="s">
        <v>411</v>
      </c>
      <c r="C13" s="151" t="s">
        <v>412</v>
      </c>
      <c r="D13" s="201" t="s">
        <v>413</v>
      </c>
      <c r="E13" s="202"/>
      <c r="F13" s="202"/>
      <c r="G13" s="202"/>
      <c r="H13" s="202"/>
      <c r="I13" s="203"/>
      <c r="J13" s="151" t="s">
        <v>414</v>
      </c>
      <c r="K13" s="151" t="s">
        <v>415</v>
      </c>
    </row>
    <row r="14" spans="1:32" ht="15" customHeight="1" x14ac:dyDescent="0.25">
      <c r="B14" s="151"/>
      <c r="C14" s="151"/>
      <c r="D14" s="204"/>
      <c r="E14" s="205"/>
      <c r="F14" s="205"/>
      <c r="G14" s="205"/>
      <c r="H14" s="205"/>
      <c r="I14" s="206"/>
      <c r="J14" s="151"/>
      <c r="K14" s="151"/>
    </row>
    <row r="15" spans="1:32" ht="15" customHeight="1" x14ac:dyDescent="0.25">
      <c r="B15" s="151"/>
      <c r="C15" s="151"/>
      <c r="D15" s="151" t="s">
        <v>416</v>
      </c>
      <c r="E15" s="151"/>
      <c r="F15" s="151"/>
      <c r="G15" s="151"/>
      <c r="H15" s="151"/>
      <c r="I15" s="151"/>
      <c r="J15" s="151"/>
      <c r="K15" s="151"/>
    </row>
    <row r="16" spans="1:32" ht="15" customHeight="1" thickBot="1" x14ac:dyDescent="0.3">
      <c r="B16" s="151"/>
      <c r="C16" s="151"/>
      <c r="D16" s="151" t="s">
        <v>417</v>
      </c>
      <c r="E16" s="151"/>
      <c r="F16" s="151" t="s">
        <v>418</v>
      </c>
      <c r="G16" s="151"/>
      <c r="H16" s="151" t="s">
        <v>419</v>
      </c>
      <c r="I16" s="151"/>
      <c r="J16" s="151"/>
      <c r="K16" s="151"/>
      <c r="AA16" s="90">
        <v>25</v>
      </c>
      <c r="AB16" s="90">
        <v>20</v>
      </c>
      <c r="AC16" s="90">
        <v>15</v>
      </c>
      <c r="AD16" s="90">
        <v>10</v>
      </c>
      <c r="AE16" s="90">
        <v>5</v>
      </c>
      <c r="AF16" s="90">
        <v>1</v>
      </c>
    </row>
    <row r="17" spans="2:34" ht="36" customHeight="1" thickTop="1" x14ac:dyDescent="0.25">
      <c r="B17" s="91">
        <v>1</v>
      </c>
      <c r="C17" s="92" t="s">
        <v>525</v>
      </c>
      <c r="D17" s="93"/>
      <c r="E17" s="93" t="s">
        <v>403</v>
      </c>
      <c r="F17" s="93"/>
      <c r="G17" s="93"/>
      <c r="H17" s="93"/>
      <c r="I17" s="94"/>
      <c r="J17" s="95">
        <f t="shared" ref="J17:J28" si="0">AH17</f>
        <v>0.13157894736842105</v>
      </c>
      <c r="K17" s="96" t="s">
        <v>421</v>
      </c>
      <c r="AA17" s="83">
        <f>IF(D17="",0,$AA$16)</f>
        <v>0</v>
      </c>
      <c r="AB17" s="83">
        <f>IF(E17="",0,$AB$16)</f>
        <v>20</v>
      </c>
      <c r="AC17" s="83">
        <f t="shared" ref="AC17:AC28" si="1">IF(F17="",0,$AC$16)</f>
        <v>0</v>
      </c>
      <c r="AD17" s="83">
        <f t="shared" ref="AD17:AD28" si="2">IF(G17="",0,$AD$16)</f>
        <v>0</v>
      </c>
      <c r="AE17" s="83">
        <f t="shared" ref="AE17:AE28" si="3">IF(H17="",0,$AE$16)</f>
        <v>0</v>
      </c>
      <c r="AF17" s="83">
        <f t="shared" ref="AF17:AF28" si="4">IF(I17="",0,$AF$16)</f>
        <v>0</v>
      </c>
      <c r="AG17" s="83">
        <f t="shared" ref="AG17:AG28" si="5">SUM(AA17:AF17)</f>
        <v>20</v>
      </c>
      <c r="AH17" s="83">
        <f t="shared" ref="AH17:AH28" si="6">AG17/$AG$29</f>
        <v>0.13157894736842105</v>
      </c>
    </row>
    <row r="18" spans="2:34" ht="36" customHeight="1" x14ac:dyDescent="0.25">
      <c r="B18" s="92">
        <v>2</v>
      </c>
      <c r="C18" s="92" t="s">
        <v>526</v>
      </c>
      <c r="D18" s="93"/>
      <c r="E18" s="93"/>
      <c r="F18" s="93" t="s">
        <v>403</v>
      </c>
      <c r="G18" s="93"/>
      <c r="H18" s="93"/>
      <c r="I18" s="94"/>
      <c r="J18" s="95">
        <f t="shared" si="0"/>
        <v>9.8684210526315791E-2</v>
      </c>
      <c r="K18" s="97" t="s">
        <v>422</v>
      </c>
      <c r="AA18" s="83">
        <f>IF(D18="",0,$AA$16)</f>
        <v>0</v>
      </c>
      <c r="AB18" s="83">
        <f t="shared" ref="AB18:AB28" si="7">IF(E18="",0,$AB$16)</f>
        <v>0</v>
      </c>
      <c r="AC18" s="83">
        <f t="shared" si="1"/>
        <v>15</v>
      </c>
      <c r="AD18" s="83">
        <f t="shared" si="2"/>
        <v>0</v>
      </c>
      <c r="AE18" s="83">
        <f t="shared" si="3"/>
        <v>0</v>
      </c>
      <c r="AF18" s="83">
        <f t="shared" si="4"/>
        <v>0</v>
      </c>
      <c r="AG18" s="83">
        <f t="shared" si="5"/>
        <v>15</v>
      </c>
      <c r="AH18" s="83">
        <f t="shared" si="6"/>
        <v>9.8684210526315791E-2</v>
      </c>
    </row>
    <row r="19" spans="2:34" ht="36" customHeight="1" x14ac:dyDescent="0.25">
      <c r="B19" s="92">
        <v>3</v>
      </c>
      <c r="C19" s="102" t="s">
        <v>527</v>
      </c>
      <c r="D19" s="93" t="s">
        <v>403</v>
      </c>
      <c r="E19" s="93"/>
      <c r="F19" s="93"/>
      <c r="G19" s="93"/>
      <c r="H19" s="93"/>
      <c r="I19" s="94"/>
      <c r="J19" s="95">
        <f t="shared" si="0"/>
        <v>0.16447368421052633</v>
      </c>
      <c r="K19" s="96" t="s">
        <v>423</v>
      </c>
      <c r="AA19" s="83">
        <f t="shared" ref="AA19:AA28" si="8">IF(D19="",0,$AA$16)</f>
        <v>25</v>
      </c>
      <c r="AB19" s="83">
        <f t="shared" si="7"/>
        <v>0</v>
      </c>
      <c r="AC19" s="83">
        <f t="shared" si="1"/>
        <v>0</v>
      </c>
      <c r="AD19" s="83">
        <f t="shared" si="2"/>
        <v>0</v>
      </c>
      <c r="AE19" s="83">
        <f t="shared" si="3"/>
        <v>0</v>
      </c>
      <c r="AF19" s="83">
        <f t="shared" si="4"/>
        <v>0</v>
      </c>
      <c r="AG19" s="83">
        <f t="shared" si="5"/>
        <v>25</v>
      </c>
      <c r="AH19" s="83">
        <f t="shared" si="6"/>
        <v>0.16447368421052633</v>
      </c>
    </row>
    <row r="20" spans="2:34" ht="36" customHeight="1" x14ac:dyDescent="0.25">
      <c r="B20" s="100">
        <v>4</v>
      </c>
      <c r="C20" s="103" t="s">
        <v>528</v>
      </c>
      <c r="D20" s="101"/>
      <c r="E20" s="93"/>
      <c r="F20" s="93"/>
      <c r="G20" s="93" t="s">
        <v>403</v>
      </c>
      <c r="H20" s="93"/>
      <c r="I20" s="94"/>
      <c r="J20" s="95">
        <f t="shared" si="0"/>
        <v>6.5789473684210523E-2</v>
      </c>
      <c r="K20" s="97" t="s">
        <v>424</v>
      </c>
      <c r="AA20" s="83">
        <f t="shared" si="8"/>
        <v>0</v>
      </c>
      <c r="AB20" s="83">
        <f t="shared" si="7"/>
        <v>0</v>
      </c>
      <c r="AC20" s="83">
        <f t="shared" si="1"/>
        <v>0</v>
      </c>
      <c r="AD20" s="83">
        <f t="shared" si="2"/>
        <v>10</v>
      </c>
      <c r="AE20" s="83">
        <f t="shared" si="3"/>
        <v>0</v>
      </c>
      <c r="AF20" s="83">
        <f t="shared" si="4"/>
        <v>0</v>
      </c>
      <c r="AG20" s="83">
        <f t="shared" si="5"/>
        <v>10</v>
      </c>
      <c r="AH20" s="83">
        <f t="shared" si="6"/>
        <v>6.5789473684210523E-2</v>
      </c>
    </row>
    <row r="21" spans="2:34" ht="36" customHeight="1" x14ac:dyDescent="0.25">
      <c r="B21" s="100">
        <v>5</v>
      </c>
      <c r="C21" s="103" t="s">
        <v>529</v>
      </c>
      <c r="D21" s="101"/>
      <c r="E21" s="93"/>
      <c r="F21" s="93"/>
      <c r="G21" s="93"/>
      <c r="H21" s="93"/>
      <c r="I21" s="94" t="s">
        <v>403</v>
      </c>
      <c r="J21" s="95">
        <f t="shared" si="0"/>
        <v>6.5789473684210523E-3</v>
      </c>
      <c r="K21" s="96" t="s">
        <v>425</v>
      </c>
      <c r="AA21" s="83">
        <f t="shared" si="8"/>
        <v>0</v>
      </c>
      <c r="AB21" s="83">
        <f t="shared" si="7"/>
        <v>0</v>
      </c>
      <c r="AC21" s="83">
        <f t="shared" si="1"/>
        <v>0</v>
      </c>
      <c r="AD21" s="83">
        <f t="shared" si="2"/>
        <v>0</v>
      </c>
      <c r="AE21" s="83">
        <f t="shared" si="3"/>
        <v>0</v>
      </c>
      <c r="AF21" s="83">
        <f t="shared" si="4"/>
        <v>1</v>
      </c>
      <c r="AG21" s="83">
        <f t="shared" si="5"/>
        <v>1</v>
      </c>
      <c r="AH21" s="83">
        <f t="shared" si="6"/>
        <v>6.5789473684210523E-3</v>
      </c>
    </row>
    <row r="22" spans="2:34" ht="45" customHeight="1" x14ac:dyDescent="0.25">
      <c r="B22" s="100">
        <v>6</v>
      </c>
      <c r="C22" s="103" t="s">
        <v>530</v>
      </c>
      <c r="D22" s="101"/>
      <c r="E22" s="93"/>
      <c r="F22" s="93"/>
      <c r="G22" s="93"/>
      <c r="H22" s="93" t="s">
        <v>403</v>
      </c>
      <c r="I22" s="94"/>
      <c r="J22" s="95">
        <f t="shared" si="0"/>
        <v>3.2894736842105261E-2</v>
      </c>
      <c r="K22" s="97" t="s">
        <v>426</v>
      </c>
      <c r="AA22" s="83">
        <f t="shared" si="8"/>
        <v>0</v>
      </c>
      <c r="AB22" s="83">
        <f t="shared" si="7"/>
        <v>0</v>
      </c>
      <c r="AC22" s="83">
        <f t="shared" si="1"/>
        <v>0</v>
      </c>
      <c r="AD22" s="83">
        <f t="shared" si="2"/>
        <v>0</v>
      </c>
      <c r="AE22" s="83">
        <f t="shared" si="3"/>
        <v>5</v>
      </c>
      <c r="AF22" s="83">
        <f t="shared" si="4"/>
        <v>0</v>
      </c>
      <c r="AG22" s="83">
        <f t="shared" si="5"/>
        <v>5</v>
      </c>
      <c r="AH22" s="83">
        <f t="shared" si="6"/>
        <v>3.2894736842105261E-2</v>
      </c>
    </row>
    <row r="23" spans="2:34" ht="36" customHeight="1" x14ac:dyDescent="0.25">
      <c r="B23" s="100">
        <v>7</v>
      </c>
      <c r="C23" s="103" t="s">
        <v>531</v>
      </c>
      <c r="D23" s="101"/>
      <c r="E23" s="93" t="s">
        <v>403</v>
      </c>
      <c r="F23" s="93"/>
      <c r="G23" s="93"/>
      <c r="H23" s="93"/>
      <c r="I23" s="94"/>
      <c r="J23" s="95">
        <f t="shared" si="0"/>
        <v>0.13157894736842105</v>
      </c>
      <c r="K23" s="96" t="s">
        <v>427</v>
      </c>
      <c r="AA23" s="83">
        <f t="shared" si="8"/>
        <v>0</v>
      </c>
      <c r="AB23" s="83">
        <f t="shared" si="7"/>
        <v>20</v>
      </c>
      <c r="AC23" s="83">
        <f t="shared" si="1"/>
        <v>0</v>
      </c>
      <c r="AD23" s="83">
        <f t="shared" si="2"/>
        <v>0</v>
      </c>
      <c r="AE23" s="83">
        <f t="shared" si="3"/>
        <v>0</v>
      </c>
      <c r="AF23" s="83">
        <f t="shared" si="4"/>
        <v>0</v>
      </c>
      <c r="AG23" s="83">
        <f t="shared" si="5"/>
        <v>20</v>
      </c>
      <c r="AH23" s="83">
        <f t="shared" si="6"/>
        <v>0.13157894736842105</v>
      </c>
    </row>
    <row r="24" spans="2:34" ht="42" customHeight="1" x14ac:dyDescent="0.25">
      <c r="B24" s="100">
        <v>8</v>
      </c>
      <c r="C24" s="103" t="s">
        <v>532</v>
      </c>
      <c r="D24" s="101"/>
      <c r="E24" s="93"/>
      <c r="F24" s="93" t="s">
        <v>403</v>
      </c>
      <c r="G24" s="93"/>
      <c r="H24" s="93"/>
      <c r="I24" s="94"/>
      <c r="J24" s="95">
        <f t="shared" si="0"/>
        <v>9.8684210526315791E-2</v>
      </c>
      <c r="K24" s="97" t="s">
        <v>428</v>
      </c>
      <c r="AA24" s="83">
        <f t="shared" si="8"/>
        <v>0</v>
      </c>
      <c r="AB24" s="83">
        <f t="shared" si="7"/>
        <v>0</v>
      </c>
      <c r="AC24" s="83">
        <f t="shared" si="1"/>
        <v>15</v>
      </c>
      <c r="AD24" s="83">
        <f t="shared" si="2"/>
        <v>0</v>
      </c>
      <c r="AE24" s="83">
        <f t="shared" si="3"/>
        <v>0</v>
      </c>
      <c r="AF24" s="83">
        <f t="shared" si="4"/>
        <v>0</v>
      </c>
      <c r="AG24" s="83">
        <f t="shared" si="5"/>
        <v>15</v>
      </c>
      <c r="AH24" s="83">
        <f t="shared" si="6"/>
        <v>9.8684210526315791E-2</v>
      </c>
    </row>
    <row r="25" spans="2:34" ht="36" customHeight="1" x14ac:dyDescent="0.25">
      <c r="B25" s="100">
        <v>9</v>
      </c>
      <c r="C25" s="103" t="s">
        <v>533</v>
      </c>
      <c r="D25" s="101" t="s">
        <v>403</v>
      </c>
      <c r="E25" s="93"/>
      <c r="F25" s="93"/>
      <c r="G25" s="93"/>
      <c r="H25" s="93"/>
      <c r="I25" s="94"/>
      <c r="J25" s="95">
        <f t="shared" si="0"/>
        <v>0.16447368421052633</v>
      </c>
      <c r="K25" s="96" t="s">
        <v>429</v>
      </c>
      <c r="AA25" s="83">
        <f t="shared" si="8"/>
        <v>25</v>
      </c>
      <c r="AB25" s="83">
        <f t="shared" si="7"/>
        <v>0</v>
      </c>
      <c r="AC25" s="83">
        <f t="shared" si="1"/>
        <v>0</v>
      </c>
      <c r="AD25" s="83">
        <f t="shared" si="2"/>
        <v>0</v>
      </c>
      <c r="AE25" s="83">
        <f t="shared" si="3"/>
        <v>0</v>
      </c>
      <c r="AF25" s="83">
        <f t="shared" si="4"/>
        <v>0</v>
      </c>
      <c r="AG25" s="83">
        <f t="shared" si="5"/>
        <v>25</v>
      </c>
      <c r="AH25" s="83">
        <f t="shared" si="6"/>
        <v>0.16447368421052633</v>
      </c>
    </row>
    <row r="26" spans="2:34" ht="36" customHeight="1" x14ac:dyDescent="0.25">
      <c r="B26" s="100">
        <v>10</v>
      </c>
      <c r="C26" s="103" t="s">
        <v>534</v>
      </c>
      <c r="D26" s="101"/>
      <c r="E26" s="93"/>
      <c r="F26" s="93"/>
      <c r="G26" s="93" t="s">
        <v>403</v>
      </c>
      <c r="H26" s="93"/>
      <c r="I26" s="94"/>
      <c r="J26" s="95">
        <f t="shared" si="0"/>
        <v>6.5789473684210523E-2</v>
      </c>
      <c r="K26" s="97" t="s">
        <v>430</v>
      </c>
      <c r="AA26" s="83">
        <f t="shared" si="8"/>
        <v>0</v>
      </c>
      <c r="AB26" s="83">
        <f t="shared" si="7"/>
        <v>0</v>
      </c>
      <c r="AC26" s="83">
        <f t="shared" si="1"/>
        <v>0</v>
      </c>
      <c r="AD26" s="83">
        <f t="shared" si="2"/>
        <v>10</v>
      </c>
      <c r="AE26" s="83">
        <f t="shared" si="3"/>
        <v>0</v>
      </c>
      <c r="AF26" s="83">
        <f t="shared" si="4"/>
        <v>0</v>
      </c>
      <c r="AG26" s="83">
        <f t="shared" si="5"/>
        <v>10</v>
      </c>
      <c r="AH26" s="83">
        <f t="shared" si="6"/>
        <v>6.5789473684210523E-2</v>
      </c>
    </row>
    <row r="27" spans="2:34" ht="36" customHeight="1" x14ac:dyDescent="0.25">
      <c r="B27" s="100">
        <v>11</v>
      </c>
      <c r="C27" s="103" t="s">
        <v>535</v>
      </c>
      <c r="D27" s="101"/>
      <c r="E27" s="93"/>
      <c r="F27" s="93"/>
      <c r="G27" s="93"/>
      <c r="H27" s="93"/>
      <c r="I27" s="94" t="s">
        <v>403</v>
      </c>
      <c r="J27" s="95">
        <f t="shared" si="0"/>
        <v>6.5789473684210523E-3</v>
      </c>
      <c r="K27" s="96" t="s">
        <v>431</v>
      </c>
      <c r="AA27" s="83">
        <f t="shared" si="8"/>
        <v>0</v>
      </c>
      <c r="AB27" s="83">
        <f t="shared" si="7"/>
        <v>0</v>
      </c>
      <c r="AC27" s="83">
        <f t="shared" si="1"/>
        <v>0</v>
      </c>
      <c r="AD27" s="83">
        <f t="shared" si="2"/>
        <v>0</v>
      </c>
      <c r="AE27" s="83">
        <f t="shared" si="3"/>
        <v>0</v>
      </c>
      <c r="AF27" s="83">
        <f t="shared" si="4"/>
        <v>1</v>
      </c>
      <c r="AG27" s="83">
        <f t="shared" si="5"/>
        <v>1</v>
      </c>
      <c r="AH27" s="83">
        <f t="shared" si="6"/>
        <v>6.5789473684210523E-3</v>
      </c>
    </row>
    <row r="28" spans="2:34" ht="36" customHeight="1" x14ac:dyDescent="0.25">
      <c r="B28" s="100">
        <v>12</v>
      </c>
      <c r="C28" s="103" t="s">
        <v>536</v>
      </c>
      <c r="D28" s="101"/>
      <c r="E28" s="93"/>
      <c r="F28" s="93"/>
      <c r="G28" s="93"/>
      <c r="H28" s="93" t="s">
        <v>403</v>
      </c>
      <c r="I28" s="94"/>
      <c r="J28" s="95">
        <f t="shared" si="0"/>
        <v>3.2894736842105261E-2</v>
      </c>
      <c r="K28" s="97" t="s">
        <v>432</v>
      </c>
      <c r="AA28" s="83">
        <f t="shared" si="8"/>
        <v>0</v>
      </c>
      <c r="AB28" s="83">
        <f t="shared" si="7"/>
        <v>0</v>
      </c>
      <c r="AC28" s="83">
        <f t="shared" si="1"/>
        <v>0</v>
      </c>
      <c r="AD28" s="83">
        <f t="shared" si="2"/>
        <v>0</v>
      </c>
      <c r="AE28" s="83">
        <f t="shared" si="3"/>
        <v>5</v>
      </c>
      <c r="AF28" s="83">
        <f t="shared" si="4"/>
        <v>0</v>
      </c>
      <c r="AG28" s="83">
        <f t="shared" si="5"/>
        <v>5</v>
      </c>
      <c r="AH28" s="83">
        <f t="shared" si="6"/>
        <v>3.2894736842105261E-2</v>
      </c>
    </row>
    <row r="29" spans="2:34" ht="21.95" customHeight="1" x14ac:dyDescent="0.25">
      <c r="D29" s="98"/>
      <c r="E29" s="98"/>
      <c r="F29" s="98"/>
      <c r="G29" s="98"/>
      <c r="H29" s="151" t="s">
        <v>477</v>
      </c>
      <c r="I29" s="151"/>
      <c r="J29" s="99">
        <f>SUM(J17:J28)</f>
        <v>1</v>
      </c>
      <c r="AG29" s="83">
        <f>SUM(AG17:AG28)</f>
        <v>152</v>
      </c>
      <c r="AH29" s="83">
        <f>SUM(AH17:AH28)</f>
        <v>1</v>
      </c>
    </row>
    <row r="30" spans="2:34" s="83" customFormat="1" x14ac:dyDescent="0.25"/>
    <row r="31" spans="2:34" s="83" customFormat="1" x14ac:dyDescent="0.25"/>
    <row r="32" spans="2:34" s="83" customFormat="1" x14ac:dyDescent="0.25"/>
    <row r="33" s="83" customFormat="1" x14ac:dyDescent="0.25"/>
    <row r="34" s="83" customFormat="1" x14ac:dyDescent="0.25"/>
    <row r="35" s="83" customFormat="1" x14ac:dyDescent="0.25"/>
    <row r="36" s="83" customFormat="1" x14ac:dyDescent="0.25"/>
    <row r="37" s="83" customFormat="1" x14ac:dyDescent="0.25"/>
    <row r="38" s="83" customFormat="1" x14ac:dyDescent="0.25"/>
    <row r="39" s="83" customFormat="1" x14ac:dyDescent="0.25"/>
    <row r="40" s="83" customFormat="1" x14ac:dyDescent="0.25"/>
    <row r="41" s="83" customFormat="1" x14ac:dyDescent="0.25"/>
    <row r="42" s="83" customFormat="1" x14ac:dyDescent="0.25"/>
    <row r="43" s="83" customFormat="1" x14ac:dyDescent="0.25"/>
    <row r="44" s="83" customFormat="1" x14ac:dyDescent="0.25"/>
    <row r="45" s="83" customFormat="1" x14ac:dyDescent="0.25"/>
    <row r="46" s="83" customFormat="1" x14ac:dyDescent="0.25"/>
    <row r="47" s="83" customFormat="1" x14ac:dyDescent="0.25"/>
    <row r="48" s="83" customFormat="1" x14ac:dyDescent="0.25"/>
    <row r="49" s="83" customFormat="1" x14ac:dyDescent="0.25"/>
    <row r="50" s="83" customFormat="1" x14ac:dyDescent="0.25"/>
    <row r="51" s="83" customFormat="1" x14ac:dyDescent="0.25"/>
    <row r="52" s="83" customFormat="1" x14ac:dyDescent="0.25"/>
    <row r="53" s="83" customFormat="1" x14ac:dyDescent="0.25"/>
    <row r="54" s="83" customFormat="1" x14ac:dyDescent="0.25"/>
    <row r="55" s="83" customFormat="1" x14ac:dyDescent="0.25"/>
    <row r="56" s="83" customFormat="1" x14ac:dyDescent="0.25"/>
    <row r="57" s="83" customFormat="1" x14ac:dyDescent="0.25"/>
    <row r="58" s="83" customFormat="1" x14ac:dyDescent="0.25"/>
    <row r="59" s="83" customFormat="1" x14ac:dyDescent="0.25"/>
    <row r="60" s="83" customFormat="1" x14ac:dyDescent="0.25"/>
    <row r="61" s="83" customFormat="1" x14ac:dyDescent="0.25"/>
    <row r="62" s="83" customFormat="1" x14ac:dyDescent="0.25"/>
    <row r="63" s="83" customFormat="1" x14ac:dyDescent="0.25"/>
    <row r="64" s="83" customFormat="1" x14ac:dyDescent="0.25"/>
    <row r="65" s="83" customFormat="1" x14ac:dyDescent="0.25"/>
    <row r="66" s="83" customFormat="1" x14ac:dyDescent="0.25"/>
    <row r="67" s="83" customFormat="1" x14ac:dyDescent="0.25"/>
    <row r="68" s="83" customFormat="1" x14ac:dyDescent="0.25"/>
    <row r="69" s="83" customFormat="1" x14ac:dyDescent="0.25"/>
    <row r="70" s="83" customFormat="1" x14ac:dyDescent="0.25"/>
    <row r="71" s="83" customFormat="1" x14ac:dyDescent="0.25"/>
    <row r="72" s="83" customFormat="1" x14ac:dyDescent="0.25"/>
    <row r="73" s="83" customFormat="1" x14ac:dyDescent="0.25"/>
    <row r="74" s="83" customFormat="1" x14ac:dyDescent="0.25"/>
    <row r="75" s="83" customFormat="1" x14ac:dyDescent="0.25"/>
    <row r="76" s="83" customFormat="1" x14ac:dyDescent="0.25"/>
    <row r="77" s="83" customFormat="1" x14ac:dyDescent="0.25"/>
    <row r="78" s="83" customFormat="1" x14ac:dyDescent="0.25"/>
    <row r="79" s="83" customFormat="1" x14ac:dyDescent="0.25"/>
    <row r="80" s="83" customFormat="1" x14ac:dyDescent="0.25"/>
    <row r="81" s="83" customFormat="1" x14ac:dyDescent="0.25"/>
    <row r="82" s="83" customFormat="1" x14ac:dyDescent="0.25"/>
    <row r="83" s="83" customFormat="1" x14ac:dyDescent="0.25"/>
    <row r="84" s="83" customFormat="1" x14ac:dyDescent="0.25"/>
    <row r="85" s="83" customFormat="1" x14ac:dyDescent="0.25"/>
    <row r="86" s="83" customFormat="1" x14ac:dyDescent="0.25"/>
    <row r="87" s="83" customFormat="1" x14ac:dyDescent="0.25"/>
    <row r="88" s="83" customFormat="1" x14ac:dyDescent="0.25"/>
    <row r="89" s="83" customFormat="1" x14ac:dyDescent="0.25"/>
    <row r="90" s="83" customFormat="1" x14ac:dyDescent="0.25"/>
    <row r="91" s="83" customFormat="1" x14ac:dyDescent="0.25"/>
    <row r="92" s="83" customFormat="1" x14ac:dyDescent="0.25"/>
    <row r="93" s="83" customFormat="1" x14ac:dyDescent="0.25"/>
    <row r="94" s="83" customFormat="1" x14ac:dyDescent="0.25"/>
    <row r="95" s="83" customFormat="1" x14ac:dyDescent="0.25"/>
    <row r="96" s="83" customFormat="1" x14ac:dyDescent="0.25"/>
    <row r="97" s="83" customFormat="1" x14ac:dyDescent="0.25"/>
    <row r="98" s="83" customFormat="1" x14ac:dyDescent="0.25"/>
    <row r="99" s="83" customFormat="1" x14ac:dyDescent="0.25"/>
    <row r="100" s="83" customFormat="1" x14ac:dyDescent="0.25"/>
    <row r="101" s="83" customFormat="1" x14ac:dyDescent="0.25"/>
    <row r="102" s="83" customFormat="1" x14ac:dyDescent="0.25"/>
    <row r="103" s="83" customFormat="1" x14ac:dyDescent="0.25"/>
    <row r="104" s="83" customFormat="1" x14ac:dyDescent="0.25"/>
    <row r="105" s="83" customFormat="1" x14ac:dyDescent="0.25"/>
    <row r="106" s="83" customFormat="1" x14ac:dyDescent="0.25"/>
    <row r="107" s="83" customFormat="1" x14ac:dyDescent="0.25"/>
    <row r="108" s="83" customFormat="1" x14ac:dyDescent="0.25"/>
    <row r="109" s="83" customFormat="1" x14ac:dyDescent="0.25"/>
    <row r="110" s="83" customFormat="1" x14ac:dyDescent="0.25"/>
    <row r="111" s="83" customFormat="1" x14ac:dyDescent="0.25"/>
    <row r="112" s="83" customFormat="1" x14ac:dyDescent="0.25"/>
    <row r="113" s="83" customFormat="1" x14ac:dyDescent="0.25"/>
    <row r="114" s="83" customFormat="1" x14ac:dyDescent="0.25"/>
    <row r="115" s="83" customFormat="1" x14ac:dyDescent="0.25"/>
    <row r="116" s="83" customFormat="1" x14ac:dyDescent="0.25"/>
    <row r="117" s="83" customFormat="1" x14ac:dyDescent="0.25"/>
    <row r="118" s="83" customFormat="1" x14ac:dyDescent="0.25"/>
    <row r="119" s="83" customFormat="1" x14ac:dyDescent="0.25"/>
    <row r="120" s="83" customFormat="1" x14ac:dyDescent="0.25"/>
    <row r="121" s="83" customFormat="1" x14ac:dyDescent="0.25"/>
    <row r="122" s="83" customFormat="1" x14ac:dyDescent="0.25"/>
    <row r="123" s="83" customFormat="1" x14ac:dyDescent="0.25"/>
    <row r="124" s="83" customFormat="1" x14ac:dyDescent="0.25"/>
    <row r="125" s="83" customFormat="1" x14ac:dyDescent="0.25"/>
    <row r="126" s="83" customFormat="1" x14ac:dyDescent="0.25"/>
    <row r="127" s="83" customFormat="1" x14ac:dyDescent="0.25"/>
    <row r="128" s="83" customFormat="1" x14ac:dyDescent="0.25"/>
    <row r="129" s="83" customFormat="1" x14ac:dyDescent="0.25"/>
    <row r="130" s="83" customFormat="1" x14ac:dyDescent="0.25"/>
    <row r="131" s="83" customFormat="1" x14ac:dyDescent="0.25"/>
    <row r="132" s="83" customFormat="1" x14ac:dyDescent="0.25"/>
    <row r="133" s="83" customFormat="1" x14ac:dyDescent="0.25"/>
    <row r="134" s="83" customFormat="1" x14ac:dyDescent="0.25"/>
    <row r="135" s="83" customFormat="1" x14ac:dyDescent="0.25"/>
    <row r="136" s="83" customFormat="1" x14ac:dyDescent="0.25"/>
    <row r="137" s="83" customFormat="1" x14ac:dyDescent="0.25"/>
    <row r="138" s="83" customFormat="1" x14ac:dyDescent="0.25"/>
    <row r="139" s="83" customFormat="1" x14ac:dyDescent="0.25"/>
    <row r="140" s="83" customFormat="1" x14ac:dyDescent="0.25"/>
    <row r="141" s="83" customFormat="1" x14ac:dyDescent="0.25"/>
    <row r="142" s="83" customFormat="1" x14ac:dyDescent="0.25"/>
    <row r="143" s="83" customFormat="1" x14ac:dyDescent="0.25"/>
    <row r="144" s="83" customFormat="1" x14ac:dyDescent="0.25"/>
    <row r="145" s="83" customFormat="1" x14ac:dyDescent="0.25"/>
    <row r="146" s="83" customFormat="1" x14ac:dyDescent="0.25"/>
    <row r="147" s="83" customFormat="1" x14ac:dyDescent="0.25"/>
    <row r="148" s="83" customFormat="1" x14ac:dyDescent="0.25"/>
    <row r="149" s="83" customFormat="1" x14ac:dyDescent="0.25"/>
    <row r="150" s="83" customFormat="1" x14ac:dyDescent="0.25"/>
    <row r="151" s="83" customFormat="1" x14ac:dyDescent="0.25"/>
    <row r="152" s="83" customFormat="1" x14ac:dyDescent="0.25"/>
    <row r="153" s="83" customFormat="1" x14ac:dyDescent="0.25"/>
    <row r="154" s="83" customFormat="1" x14ac:dyDescent="0.25"/>
    <row r="155" s="83" customFormat="1" x14ac:dyDescent="0.25"/>
    <row r="156" s="83" customFormat="1" x14ac:dyDescent="0.25"/>
    <row r="157" s="83" customFormat="1" x14ac:dyDescent="0.25"/>
    <row r="158" s="83" customFormat="1" x14ac:dyDescent="0.25"/>
    <row r="159" s="83" customFormat="1" x14ac:dyDescent="0.25"/>
    <row r="160" s="83" customFormat="1" x14ac:dyDescent="0.25"/>
    <row r="161" s="83" customFormat="1" x14ac:dyDescent="0.25"/>
    <row r="162" s="83" customFormat="1" x14ac:dyDescent="0.25"/>
    <row r="163" s="83" customFormat="1" x14ac:dyDescent="0.25"/>
    <row r="164" s="83" customFormat="1" x14ac:dyDescent="0.25"/>
    <row r="165" s="83" customFormat="1" x14ac:dyDescent="0.25"/>
    <row r="166" s="83" customFormat="1" x14ac:dyDescent="0.25"/>
    <row r="167" s="83" customFormat="1" x14ac:dyDescent="0.25"/>
    <row r="168" s="83" customFormat="1" x14ac:dyDescent="0.25"/>
    <row r="169" s="83" customFormat="1" x14ac:dyDescent="0.25"/>
    <row r="170" s="83" customFormat="1" x14ac:dyDescent="0.25"/>
    <row r="171" s="83" customFormat="1" x14ac:dyDescent="0.25"/>
    <row r="172" s="83" customFormat="1" x14ac:dyDescent="0.25"/>
    <row r="173" s="83" customFormat="1" x14ac:dyDescent="0.25"/>
    <row r="174" s="83" customFormat="1" x14ac:dyDescent="0.25"/>
    <row r="175" s="83" customFormat="1" x14ac:dyDescent="0.25"/>
    <row r="176" s="83" customFormat="1" x14ac:dyDescent="0.25"/>
    <row r="177" s="83" customFormat="1" x14ac:dyDescent="0.25"/>
    <row r="178" s="83" customFormat="1" x14ac:dyDescent="0.25"/>
    <row r="179" s="83" customFormat="1" x14ac:dyDescent="0.25"/>
    <row r="180" s="83" customFormat="1" x14ac:dyDescent="0.25"/>
  </sheetData>
  <mergeCells count="15">
    <mergeCell ref="B13:B16"/>
    <mergeCell ref="C13:C16"/>
    <mergeCell ref="D13:I14"/>
    <mergeCell ref="J13:J16"/>
    <mergeCell ref="K13:K16"/>
    <mergeCell ref="A1:L1"/>
    <mergeCell ref="A4:L5"/>
    <mergeCell ref="A6:L6"/>
    <mergeCell ref="A8:L8"/>
    <mergeCell ref="A9:L9"/>
    <mergeCell ref="D15:I15"/>
    <mergeCell ref="D16:E16"/>
    <mergeCell ref="F16:G16"/>
    <mergeCell ref="H16:I16"/>
    <mergeCell ref="H29:I29"/>
  </mergeCells>
  <conditionalFormatting sqref="D17:I28">
    <cfRule type="expression" dxfId="0" priority="1" stopIfTrue="1">
      <formula>NOT(ISERROR(SEARCH("X",D17)))</formula>
    </cfRule>
  </conditionalFormatting>
  <dataValidations disablePrompts="1" count="1">
    <dataValidation type="decimal" allowBlank="1" showInputMessage="1" showErrorMessage="1" errorTitle="ERROR" error="LA PONDERACIÓN DEBE SUMAR 100%" sqref="J29" xr:uid="{00000000-0002-0000-0200-000000000000}">
      <formula1>0</formula1>
      <formula2>100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830"/>
  <sheetViews>
    <sheetView zoomScale="70" zoomScaleNormal="70" workbookViewId="0">
      <selection activeCell="K137" sqref="K137"/>
    </sheetView>
  </sheetViews>
  <sheetFormatPr baseColWidth="10" defaultColWidth="10.7109375" defaultRowHeight="13.5" x14ac:dyDescent="0.25"/>
  <cols>
    <col min="1" max="1" width="4.28515625" style="52" customWidth="1"/>
    <col min="2" max="2" width="10.7109375" style="52"/>
    <col min="3" max="3" width="21.28515625" style="52" customWidth="1"/>
    <col min="4" max="9" width="4.7109375" style="52" customWidth="1"/>
    <col min="10" max="10" width="10.7109375" style="52"/>
    <col min="11" max="11" width="90.140625" style="52" customWidth="1"/>
    <col min="12" max="12" width="10.7109375" style="48"/>
    <col min="13" max="13" width="10.7109375" style="49"/>
    <col min="14" max="24" width="10.7109375" style="49" customWidth="1"/>
    <col min="25" max="25" width="10.7109375" style="49"/>
    <col min="26" max="26" width="10.7109375" style="49" customWidth="1"/>
    <col min="27" max="33" width="10.85546875" style="49" customWidth="1"/>
    <col min="34" max="34" width="15.140625" style="49" customWidth="1"/>
    <col min="35" max="35" width="10.7109375" style="49" customWidth="1"/>
    <col min="36" max="38" width="10.7109375" style="49"/>
    <col min="39" max="43" width="10.7109375" style="50"/>
    <col min="44" max="60" width="10.7109375" style="48"/>
    <col min="61" max="16384" width="10.7109375" style="51"/>
  </cols>
  <sheetData>
    <row r="1" spans="1:11" ht="99" customHeight="1" x14ac:dyDescent="0.25">
      <c r="A1" s="167"/>
      <c r="B1" s="168"/>
      <c r="C1" s="168"/>
      <c r="D1" s="168"/>
      <c r="E1" s="168"/>
      <c r="F1" s="168"/>
      <c r="G1" s="168"/>
      <c r="H1" s="168"/>
      <c r="I1" s="168"/>
      <c r="J1" s="168"/>
      <c r="K1" s="168"/>
    </row>
    <row r="2" spans="1:11" ht="4.5" customHeight="1" x14ac:dyDescent="0.25"/>
    <row r="3" spans="1:11" ht="14.25" customHeight="1" thickBot="1" x14ac:dyDescent="0.3"/>
    <row r="4" spans="1:11" ht="19.5" customHeight="1" x14ac:dyDescent="0.25">
      <c r="A4" s="169" t="s">
        <v>407</v>
      </c>
      <c r="B4" s="170"/>
      <c r="C4" s="170"/>
      <c r="D4" s="170"/>
      <c r="E4" s="170"/>
      <c r="F4" s="170"/>
      <c r="G4" s="170"/>
      <c r="H4" s="170"/>
      <c r="I4" s="170"/>
      <c r="J4" s="170"/>
      <c r="K4" s="171"/>
    </row>
    <row r="5" spans="1:11" ht="19.5" customHeight="1" x14ac:dyDescent="0.25">
      <c r="A5" s="172"/>
      <c r="B5" s="173"/>
      <c r="C5" s="173"/>
      <c r="D5" s="173"/>
      <c r="E5" s="173"/>
      <c r="F5" s="173"/>
      <c r="G5" s="173"/>
      <c r="H5" s="173"/>
      <c r="I5" s="173"/>
      <c r="J5" s="173"/>
      <c r="K5" s="174"/>
    </row>
    <row r="6" spans="1:11" ht="14.25" thickBot="1" x14ac:dyDescent="0.3">
      <c r="A6" s="175" t="s">
        <v>408</v>
      </c>
      <c r="B6" s="176"/>
      <c r="C6" s="176"/>
      <c r="D6" s="176"/>
      <c r="E6" s="176"/>
      <c r="F6" s="176"/>
      <c r="G6" s="176"/>
      <c r="H6" s="176"/>
      <c r="I6" s="176"/>
      <c r="J6" s="176"/>
      <c r="K6" s="177"/>
    </row>
    <row r="7" spans="1:11" ht="14.25" thickBot="1" x14ac:dyDescent="0.3"/>
    <row r="8" spans="1:11" ht="18" customHeight="1" x14ac:dyDescent="0.25">
      <c r="A8" s="178" t="s">
        <v>433</v>
      </c>
      <c r="B8" s="179"/>
      <c r="C8" s="179"/>
      <c r="D8" s="179"/>
      <c r="E8" s="179"/>
      <c r="F8" s="179"/>
      <c r="G8" s="179"/>
      <c r="H8" s="179"/>
      <c r="I8" s="179"/>
      <c r="J8" s="179"/>
      <c r="K8" s="180"/>
    </row>
    <row r="9" spans="1:11" ht="19.5" customHeight="1" thickBot="1" x14ac:dyDescent="0.3">
      <c r="A9" s="181" t="s">
        <v>434</v>
      </c>
      <c r="B9" s="182"/>
      <c r="C9" s="182"/>
      <c r="D9" s="182"/>
      <c r="E9" s="182"/>
      <c r="F9" s="182"/>
      <c r="G9" s="182"/>
      <c r="H9" s="182"/>
      <c r="I9" s="182"/>
      <c r="J9" s="182"/>
      <c r="K9" s="183"/>
    </row>
    <row r="10" spans="1:11" ht="12.75" customHeight="1" x14ac:dyDescent="0.25"/>
    <row r="11" spans="1:11" ht="9" customHeight="1" x14ac:dyDescent="0.25"/>
    <row r="12" spans="1:11" ht="8.25" customHeight="1" x14ac:dyDescent="0.25"/>
    <row r="13" spans="1:11" ht="10.5" customHeight="1" x14ac:dyDescent="0.25"/>
    <row r="14" spans="1:11" x14ac:dyDescent="0.25">
      <c r="B14" s="184" t="s">
        <v>478</v>
      </c>
      <c r="C14" s="184"/>
      <c r="D14" s="184"/>
      <c r="E14" s="184"/>
      <c r="F14" s="184"/>
      <c r="G14" s="184"/>
      <c r="H14" s="184"/>
      <c r="I14" s="184"/>
      <c r="J14" s="184"/>
      <c r="K14" s="184"/>
    </row>
    <row r="15" spans="1:11" ht="15" customHeight="1" thickBot="1" x14ac:dyDescent="0.3">
      <c r="B15" s="153" t="s">
        <v>0</v>
      </c>
      <c r="C15" s="155" t="s">
        <v>2</v>
      </c>
      <c r="D15" s="157" t="s">
        <v>413</v>
      </c>
      <c r="E15" s="158"/>
      <c r="F15" s="158"/>
      <c r="G15" s="158"/>
      <c r="H15" s="158"/>
      <c r="I15" s="159"/>
      <c r="J15" s="153" t="s">
        <v>435</v>
      </c>
      <c r="K15" s="163" t="s">
        <v>415</v>
      </c>
    </row>
    <row r="16" spans="1:11" ht="8.1" customHeight="1" thickTop="1" thickBot="1" x14ac:dyDescent="0.3">
      <c r="B16" s="154"/>
      <c r="C16" s="156"/>
      <c r="D16" s="160"/>
      <c r="E16" s="161"/>
      <c r="F16" s="161"/>
      <c r="G16" s="161"/>
      <c r="H16" s="161"/>
      <c r="I16" s="162"/>
      <c r="J16" s="154"/>
      <c r="K16" s="164"/>
    </row>
    <row r="17" spans="2:34" ht="13.9" customHeight="1" thickTop="1" thickBot="1" x14ac:dyDescent="0.3">
      <c r="B17" s="154"/>
      <c r="C17" s="156"/>
      <c r="D17" s="150" t="s">
        <v>416</v>
      </c>
      <c r="E17" s="150"/>
      <c r="F17" s="150"/>
      <c r="G17" s="150"/>
      <c r="H17" s="150"/>
      <c r="I17" s="150"/>
      <c r="J17" s="154"/>
      <c r="K17" s="164"/>
    </row>
    <row r="18" spans="2:34" ht="18" customHeight="1" thickTop="1" thickBot="1" x14ac:dyDescent="0.3">
      <c r="B18" s="154"/>
      <c r="C18" s="156"/>
      <c r="D18" s="150" t="s">
        <v>417</v>
      </c>
      <c r="E18" s="150"/>
      <c r="F18" s="150" t="s">
        <v>418</v>
      </c>
      <c r="G18" s="150"/>
      <c r="H18" s="150" t="s">
        <v>419</v>
      </c>
      <c r="I18" s="150"/>
      <c r="J18" s="154"/>
      <c r="K18" s="164"/>
      <c r="AA18" s="56">
        <v>25</v>
      </c>
      <c r="AB18" s="56">
        <v>20</v>
      </c>
      <c r="AC18" s="56">
        <v>15</v>
      </c>
      <c r="AD18" s="56">
        <v>10</v>
      </c>
      <c r="AE18" s="56">
        <v>5</v>
      </c>
      <c r="AF18" s="56">
        <v>1</v>
      </c>
    </row>
    <row r="19" spans="2:34" ht="100.5" customHeight="1" thickTop="1" x14ac:dyDescent="0.25">
      <c r="B19" s="57">
        <v>1</v>
      </c>
      <c r="C19" s="37" t="s">
        <v>474</v>
      </c>
      <c r="D19" s="58"/>
      <c r="E19" s="58" t="s">
        <v>420</v>
      </c>
      <c r="F19" s="58"/>
      <c r="G19" s="58"/>
      <c r="H19" s="58"/>
      <c r="I19" s="58"/>
      <c r="J19" s="59">
        <f>AH19</f>
        <v>0.66666666666666663</v>
      </c>
      <c r="K19" s="60" t="s">
        <v>436</v>
      </c>
      <c r="AA19" s="49">
        <f t="shared" ref="AA19:AF19" si="0">IF(D19="",0,AA18)</f>
        <v>0</v>
      </c>
      <c r="AB19" s="49">
        <f t="shared" si="0"/>
        <v>20</v>
      </c>
      <c r="AC19" s="49">
        <f t="shared" si="0"/>
        <v>0</v>
      </c>
      <c r="AD19" s="49">
        <f t="shared" si="0"/>
        <v>0</v>
      </c>
      <c r="AE19" s="49">
        <f t="shared" si="0"/>
        <v>0</v>
      </c>
      <c r="AF19" s="49">
        <f t="shared" si="0"/>
        <v>0</v>
      </c>
      <c r="AG19" s="49">
        <f>SUM(AA19:AF19)</f>
        <v>20</v>
      </c>
      <c r="AH19" s="49">
        <f>AG19/$AG$22</f>
        <v>0.66666666666666663</v>
      </c>
    </row>
    <row r="20" spans="2:34" ht="100.5" customHeight="1" x14ac:dyDescent="0.25">
      <c r="B20" s="61">
        <v>2</v>
      </c>
      <c r="C20" s="38" t="s">
        <v>475</v>
      </c>
      <c r="D20" s="62"/>
      <c r="E20" s="62"/>
      <c r="F20" s="62"/>
      <c r="G20" s="62" t="s">
        <v>420</v>
      </c>
      <c r="H20" s="62"/>
      <c r="I20" s="62"/>
      <c r="J20" s="63">
        <f>AH20</f>
        <v>0.33333333333333331</v>
      </c>
      <c r="K20" s="64" t="s">
        <v>437</v>
      </c>
      <c r="AA20" s="49">
        <f t="shared" ref="AA20:AF20" si="1">IF(D20="",0,AA18)</f>
        <v>0</v>
      </c>
      <c r="AB20" s="49">
        <f t="shared" si="1"/>
        <v>0</v>
      </c>
      <c r="AC20" s="49">
        <f t="shared" si="1"/>
        <v>0</v>
      </c>
      <c r="AD20" s="49">
        <f t="shared" si="1"/>
        <v>10</v>
      </c>
      <c r="AE20" s="49">
        <f t="shared" si="1"/>
        <v>0</v>
      </c>
      <c r="AF20" s="49">
        <f t="shared" si="1"/>
        <v>0</v>
      </c>
      <c r="AG20" s="49">
        <f>SUM(AA20:AF20)</f>
        <v>10</v>
      </c>
      <c r="AH20" s="49">
        <f>AG20/$AG$22</f>
        <v>0.33333333333333331</v>
      </c>
    </row>
    <row r="21" spans="2:34" ht="100.5" customHeight="1" x14ac:dyDescent="0.25">
      <c r="B21" s="61">
        <v>3</v>
      </c>
      <c r="C21" s="38" t="s">
        <v>476</v>
      </c>
      <c r="D21" s="62"/>
      <c r="E21" s="62"/>
      <c r="F21" s="62"/>
      <c r="G21" s="62"/>
      <c r="H21" s="62"/>
      <c r="I21" s="62" t="s">
        <v>403</v>
      </c>
      <c r="J21" s="63">
        <f>AH21</f>
        <v>3.3333333333333333E-2</v>
      </c>
      <c r="K21" s="64" t="s">
        <v>438</v>
      </c>
      <c r="AA21" s="49">
        <f t="shared" ref="AA21:AF21" si="2">IF(D21="",0,AA18)</f>
        <v>0</v>
      </c>
      <c r="AB21" s="49">
        <f t="shared" si="2"/>
        <v>0</v>
      </c>
      <c r="AC21" s="49">
        <f t="shared" si="2"/>
        <v>0</v>
      </c>
      <c r="AD21" s="49">
        <f t="shared" si="2"/>
        <v>0</v>
      </c>
      <c r="AE21" s="49">
        <f t="shared" si="2"/>
        <v>0</v>
      </c>
      <c r="AF21" s="49">
        <f t="shared" si="2"/>
        <v>1</v>
      </c>
      <c r="AG21" s="49">
        <f>SUM(AA21:AF21)</f>
        <v>1</v>
      </c>
      <c r="AH21" s="49">
        <f>AG21/$AG$22</f>
        <v>3.3333333333333333E-2</v>
      </c>
    </row>
    <row r="22" spans="2:34" x14ac:dyDescent="0.25">
      <c r="B22" s="53"/>
      <c r="C22" s="39"/>
      <c r="D22" s="40"/>
      <c r="E22" s="40"/>
      <c r="F22" s="40"/>
      <c r="G22" s="40"/>
      <c r="H22" s="166" t="s">
        <v>477</v>
      </c>
      <c r="I22" s="166"/>
      <c r="J22" s="88">
        <v>1</v>
      </c>
      <c r="K22" s="67"/>
      <c r="AG22" s="49">
        <f>SUM(AG19:AG20)</f>
        <v>30</v>
      </c>
      <c r="AH22" s="49">
        <f>SUM(AH19:AH20)</f>
        <v>1</v>
      </c>
    </row>
    <row r="23" spans="2:34" x14ac:dyDescent="0.25">
      <c r="B23" s="53"/>
      <c r="C23" s="39"/>
      <c r="D23" s="40"/>
      <c r="E23" s="40"/>
      <c r="F23" s="40"/>
      <c r="G23" s="40"/>
      <c r="H23" s="40"/>
      <c r="I23" s="53"/>
      <c r="J23" s="53"/>
      <c r="K23" s="67"/>
    </row>
    <row r="24" spans="2:34" x14ac:dyDescent="0.25">
      <c r="B24" s="53"/>
      <c r="C24" s="39"/>
      <c r="D24" s="40"/>
      <c r="E24" s="40"/>
      <c r="F24" s="40"/>
      <c r="G24" s="40"/>
      <c r="H24" s="40"/>
      <c r="I24" s="53"/>
      <c r="J24" s="53"/>
      <c r="K24" s="67"/>
    </row>
    <row r="25" spans="2:34" x14ac:dyDescent="0.25">
      <c r="B25" s="152" t="s">
        <v>479</v>
      </c>
      <c r="C25" s="152"/>
      <c r="D25" s="152"/>
      <c r="E25" s="152"/>
      <c r="F25" s="152"/>
      <c r="G25" s="152"/>
      <c r="H25" s="152"/>
      <c r="I25" s="152"/>
      <c r="J25" s="152"/>
      <c r="K25" s="152"/>
    </row>
    <row r="26" spans="2:34" ht="15" customHeight="1" thickBot="1" x14ac:dyDescent="0.3">
      <c r="B26" s="153" t="s">
        <v>0</v>
      </c>
      <c r="C26" s="155" t="s">
        <v>2</v>
      </c>
      <c r="D26" s="157" t="s">
        <v>413</v>
      </c>
      <c r="E26" s="158"/>
      <c r="F26" s="158"/>
      <c r="G26" s="158"/>
      <c r="H26" s="158"/>
      <c r="I26" s="159"/>
      <c r="J26" s="153" t="s">
        <v>435</v>
      </c>
      <c r="K26" s="163" t="s">
        <v>415</v>
      </c>
    </row>
    <row r="27" spans="2:34" ht="15" customHeight="1" thickTop="1" thickBot="1" x14ac:dyDescent="0.3">
      <c r="B27" s="154"/>
      <c r="C27" s="156"/>
      <c r="D27" s="160"/>
      <c r="E27" s="161"/>
      <c r="F27" s="161"/>
      <c r="G27" s="161"/>
      <c r="H27" s="161"/>
      <c r="I27" s="162"/>
      <c r="J27" s="154"/>
      <c r="K27" s="164"/>
    </row>
    <row r="28" spans="2:34" ht="15" customHeight="1" thickTop="1" thickBot="1" x14ac:dyDescent="0.3">
      <c r="B28" s="154"/>
      <c r="C28" s="156"/>
      <c r="D28" s="150" t="s">
        <v>416</v>
      </c>
      <c r="E28" s="150"/>
      <c r="F28" s="150"/>
      <c r="G28" s="150"/>
      <c r="H28" s="150"/>
      <c r="I28" s="150"/>
      <c r="J28" s="154"/>
      <c r="K28" s="164"/>
    </row>
    <row r="29" spans="2:34" ht="26.1" customHeight="1" thickTop="1" thickBot="1" x14ac:dyDescent="0.3">
      <c r="B29" s="154"/>
      <c r="C29" s="156"/>
      <c r="D29" s="150" t="s">
        <v>417</v>
      </c>
      <c r="E29" s="150"/>
      <c r="F29" s="150" t="s">
        <v>418</v>
      </c>
      <c r="G29" s="150"/>
      <c r="H29" s="150" t="s">
        <v>419</v>
      </c>
      <c r="I29" s="150"/>
      <c r="J29" s="154"/>
      <c r="K29" s="164"/>
      <c r="AA29" s="56">
        <v>25</v>
      </c>
      <c r="AB29" s="56">
        <v>20</v>
      </c>
      <c r="AC29" s="56">
        <v>15</v>
      </c>
      <c r="AD29" s="56">
        <v>10</v>
      </c>
      <c r="AE29" s="56">
        <v>5</v>
      </c>
      <c r="AF29" s="56">
        <v>1</v>
      </c>
    </row>
    <row r="30" spans="2:34" ht="102" customHeight="1" thickTop="1" x14ac:dyDescent="0.25">
      <c r="B30" s="42">
        <v>4</v>
      </c>
      <c r="C30" s="43" t="s">
        <v>480</v>
      </c>
      <c r="D30" s="68"/>
      <c r="E30" s="68"/>
      <c r="F30" s="68" t="s">
        <v>420</v>
      </c>
      <c r="G30" s="68"/>
      <c r="H30" s="68"/>
      <c r="I30" s="68"/>
      <c r="J30" s="69">
        <f>AH30</f>
        <v>0.375</v>
      </c>
      <c r="K30" s="84" t="s">
        <v>482</v>
      </c>
      <c r="AA30" s="49">
        <f>IF(D30="",0,$AA$29)</f>
        <v>0</v>
      </c>
      <c r="AB30" s="49">
        <f>IF(E30="",0,$AB$29)</f>
        <v>0</v>
      </c>
      <c r="AC30" s="49">
        <f>IF(F30="",0,$AC$29)</f>
        <v>15</v>
      </c>
      <c r="AD30" s="49">
        <f>IF(G30="",0,$AD$29)</f>
        <v>0</v>
      </c>
      <c r="AE30" s="49">
        <f>IF(H30="",0,$AE$29)</f>
        <v>0</v>
      </c>
      <c r="AF30" s="49">
        <f>IF(I30="",0,$AF$29)</f>
        <v>0</v>
      </c>
      <c r="AG30" s="49">
        <f>SUM(AA30:AF30)</f>
        <v>15</v>
      </c>
      <c r="AH30" s="49">
        <f>AG30/$AG$33</f>
        <v>0.375</v>
      </c>
    </row>
    <row r="31" spans="2:34" ht="102" customHeight="1" x14ac:dyDescent="0.25">
      <c r="B31" s="55">
        <v>5</v>
      </c>
      <c r="C31" s="44" t="s">
        <v>481</v>
      </c>
      <c r="D31" s="68"/>
      <c r="E31" s="68"/>
      <c r="F31" s="68"/>
      <c r="G31" s="68" t="s">
        <v>420</v>
      </c>
      <c r="H31" s="68"/>
      <c r="I31" s="68"/>
      <c r="J31" s="69">
        <f>AH31</f>
        <v>0.25</v>
      </c>
      <c r="K31" s="70" t="s">
        <v>439</v>
      </c>
      <c r="AA31" s="49">
        <f>IF(D31="",0,$AA$29)</f>
        <v>0</v>
      </c>
      <c r="AB31" s="49">
        <f>IF(E31="",0,$AB$29)</f>
        <v>0</v>
      </c>
      <c r="AC31" s="49">
        <f>IF(F31="",0,$AC$29)</f>
        <v>0</v>
      </c>
      <c r="AD31" s="49">
        <f>IF(G31="",0,$AD$29)</f>
        <v>10</v>
      </c>
      <c r="AE31" s="49">
        <f>IF(H31="",0,$AE$29)</f>
        <v>0</v>
      </c>
      <c r="AF31" s="49">
        <f>IF(I31="",0,$AF$29)</f>
        <v>0</v>
      </c>
      <c r="AG31" s="49">
        <f>SUM(AA31:AF31)</f>
        <v>10</v>
      </c>
      <c r="AH31" s="49">
        <f>AG31/$AG$33</f>
        <v>0.25</v>
      </c>
    </row>
    <row r="32" spans="2:34" ht="102" customHeight="1" x14ac:dyDescent="0.25">
      <c r="B32" s="55">
        <v>6</v>
      </c>
      <c r="C32" s="45" t="s">
        <v>483</v>
      </c>
      <c r="D32" s="68"/>
      <c r="E32" s="68"/>
      <c r="F32" s="68" t="s">
        <v>420</v>
      </c>
      <c r="G32" s="68"/>
      <c r="H32" s="68"/>
      <c r="I32" s="68"/>
      <c r="J32" s="69">
        <f>AH32</f>
        <v>0.375</v>
      </c>
      <c r="K32" s="71" t="s">
        <v>440</v>
      </c>
      <c r="AA32" s="49">
        <f>IF(D32="",0,$AA$29)</f>
        <v>0</v>
      </c>
      <c r="AB32" s="49">
        <f>IF(E32="",0,$AB$29)</f>
        <v>0</v>
      </c>
      <c r="AC32" s="49">
        <f>IF(F32="",0,$AC$29)</f>
        <v>15</v>
      </c>
      <c r="AD32" s="49">
        <f>IF(G32="",0,$AD$29)</f>
        <v>0</v>
      </c>
      <c r="AE32" s="49">
        <f>IF(H32="",0,$AE$29)</f>
        <v>0</v>
      </c>
      <c r="AF32" s="49">
        <f>IF(I32="",0,$AF$29)</f>
        <v>0</v>
      </c>
      <c r="AG32" s="49">
        <f>SUM(AA32:AF32)</f>
        <v>15</v>
      </c>
      <c r="AH32" s="49">
        <f>AG32/$AG$33</f>
        <v>0.375</v>
      </c>
    </row>
    <row r="33" spans="2:34" x14ac:dyDescent="0.25">
      <c r="B33" s="53"/>
      <c r="C33" s="67"/>
      <c r="D33" s="53"/>
      <c r="E33" s="53"/>
      <c r="F33" s="53"/>
      <c r="G33" s="53"/>
      <c r="H33" s="150" t="s">
        <v>477</v>
      </c>
      <c r="I33" s="150"/>
      <c r="J33" s="72">
        <f>SUM(J30:J32)</f>
        <v>1</v>
      </c>
      <c r="K33" s="67"/>
      <c r="AG33" s="49">
        <f>SUM(AG30:AG32)</f>
        <v>40</v>
      </c>
      <c r="AH33" s="49">
        <f>SUM(AH30:AH32)</f>
        <v>1</v>
      </c>
    </row>
    <row r="34" spans="2:34" x14ac:dyDescent="0.25">
      <c r="B34" s="53"/>
      <c r="C34" s="67"/>
      <c r="D34" s="53"/>
      <c r="E34" s="53"/>
      <c r="F34" s="53"/>
      <c r="G34" s="53"/>
      <c r="H34" s="53"/>
      <c r="I34" s="53"/>
      <c r="J34" s="53"/>
      <c r="K34" s="67"/>
    </row>
    <row r="35" spans="2:34" x14ac:dyDescent="0.25">
      <c r="B35" s="53"/>
      <c r="C35" s="39"/>
      <c r="D35" s="40"/>
      <c r="E35" s="40"/>
      <c r="F35" s="40"/>
      <c r="G35" s="40"/>
      <c r="H35" s="40"/>
      <c r="I35" s="53"/>
      <c r="J35" s="53"/>
      <c r="K35" s="67"/>
    </row>
    <row r="36" spans="2:34" x14ac:dyDescent="0.25">
      <c r="B36" s="152" t="s">
        <v>484</v>
      </c>
      <c r="C36" s="152"/>
      <c r="D36" s="152"/>
      <c r="E36" s="152"/>
      <c r="F36" s="152"/>
      <c r="G36" s="152"/>
      <c r="H36" s="152"/>
      <c r="I36" s="152"/>
      <c r="J36" s="152"/>
      <c r="K36" s="152"/>
    </row>
    <row r="37" spans="2:34" ht="15" customHeight="1" thickBot="1" x14ac:dyDescent="0.3">
      <c r="B37" s="153" t="s">
        <v>0</v>
      </c>
      <c r="C37" s="155" t="s">
        <v>2</v>
      </c>
      <c r="D37" s="157" t="s">
        <v>413</v>
      </c>
      <c r="E37" s="158"/>
      <c r="F37" s="158"/>
      <c r="G37" s="158"/>
      <c r="H37" s="158"/>
      <c r="I37" s="159"/>
      <c r="J37" s="153" t="s">
        <v>435</v>
      </c>
      <c r="K37" s="163" t="s">
        <v>415</v>
      </c>
    </row>
    <row r="38" spans="2:34" ht="15" customHeight="1" thickTop="1" thickBot="1" x14ac:dyDescent="0.3">
      <c r="B38" s="154"/>
      <c r="C38" s="156"/>
      <c r="D38" s="160"/>
      <c r="E38" s="161"/>
      <c r="F38" s="161"/>
      <c r="G38" s="161"/>
      <c r="H38" s="161"/>
      <c r="I38" s="162"/>
      <c r="J38" s="154"/>
      <c r="K38" s="164"/>
    </row>
    <row r="39" spans="2:34" ht="15" customHeight="1" thickTop="1" thickBot="1" x14ac:dyDescent="0.3">
      <c r="B39" s="154"/>
      <c r="C39" s="156"/>
      <c r="D39" s="150" t="s">
        <v>416</v>
      </c>
      <c r="E39" s="150"/>
      <c r="F39" s="150"/>
      <c r="G39" s="150"/>
      <c r="H39" s="150"/>
      <c r="I39" s="150"/>
      <c r="J39" s="154"/>
      <c r="K39" s="164"/>
    </row>
    <row r="40" spans="2:34" ht="21.95" customHeight="1" thickTop="1" thickBot="1" x14ac:dyDescent="0.3">
      <c r="B40" s="154"/>
      <c r="C40" s="156"/>
      <c r="D40" s="150" t="s">
        <v>417</v>
      </c>
      <c r="E40" s="150"/>
      <c r="F40" s="150" t="s">
        <v>418</v>
      </c>
      <c r="G40" s="150"/>
      <c r="H40" s="150" t="s">
        <v>419</v>
      </c>
      <c r="I40" s="150"/>
      <c r="J40" s="154"/>
      <c r="K40" s="164"/>
      <c r="AA40" s="56">
        <v>25</v>
      </c>
      <c r="AB40" s="56">
        <v>20</v>
      </c>
      <c r="AC40" s="56">
        <v>15</v>
      </c>
      <c r="AD40" s="56">
        <v>10</v>
      </c>
      <c r="AE40" s="56">
        <v>5</v>
      </c>
      <c r="AF40" s="56">
        <v>1</v>
      </c>
    </row>
    <row r="41" spans="2:34" ht="100.5" customHeight="1" thickTop="1" x14ac:dyDescent="0.25">
      <c r="B41" s="73">
        <v>7</v>
      </c>
      <c r="C41" s="46" t="s">
        <v>485</v>
      </c>
      <c r="D41" s="68"/>
      <c r="E41" s="68"/>
      <c r="F41" s="68"/>
      <c r="G41" s="68" t="s">
        <v>420</v>
      </c>
      <c r="H41" s="68"/>
      <c r="I41" s="68"/>
      <c r="J41" s="74">
        <f t="shared" ref="J41:J46" si="3">AH41</f>
        <v>0.14084507042253522</v>
      </c>
      <c r="K41" s="75" t="s">
        <v>489</v>
      </c>
      <c r="AA41" s="49">
        <f t="shared" ref="AA41:AF41" si="4">IF(D41="",0,AA40)</f>
        <v>0</v>
      </c>
      <c r="AB41" s="49">
        <f t="shared" si="4"/>
        <v>0</v>
      </c>
      <c r="AC41" s="49">
        <f t="shared" si="4"/>
        <v>0</v>
      </c>
      <c r="AD41" s="49">
        <f t="shared" si="4"/>
        <v>10</v>
      </c>
      <c r="AE41" s="49">
        <f t="shared" si="4"/>
        <v>0</v>
      </c>
      <c r="AF41" s="49">
        <f t="shared" si="4"/>
        <v>0</v>
      </c>
      <c r="AG41" s="49">
        <f t="shared" ref="AG41:AG46" si="5">SUM(AA41:AF41)</f>
        <v>10</v>
      </c>
      <c r="AH41" s="49">
        <f t="shared" ref="AH41:AH47" si="6">AG41/$AG$47</f>
        <v>0.14084507042253522</v>
      </c>
    </row>
    <row r="42" spans="2:34" ht="100.5" customHeight="1" x14ac:dyDescent="0.25">
      <c r="B42" s="55">
        <v>8</v>
      </c>
      <c r="C42" s="45" t="s">
        <v>486</v>
      </c>
      <c r="D42" s="68"/>
      <c r="E42" s="68"/>
      <c r="F42" s="68" t="s">
        <v>420</v>
      </c>
      <c r="G42" s="68"/>
      <c r="H42" s="68"/>
      <c r="I42" s="68"/>
      <c r="J42" s="69">
        <f t="shared" si="3"/>
        <v>0.21126760563380281</v>
      </c>
      <c r="K42" s="71" t="s">
        <v>442</v>
      </c>
      <c r="AA42" s="49">
        <f t="shared" ref="AA42:AF42" si="7">IF(D42="",0,AA40)</f>
        <v>0</v>
      </c>
      <c r="AB42" s="49">
        <f t="shared" si="7"/>
        <v>0</v>
      </c>
      <c r="AC42" s="49">
        <f t="shared" si="7"/>
        <v>15</v>
      </c>
      <c r="AD42" s="49">
        <f t="shared" si="7"/>
        <v>0</v>
      </c>
      <c r="AE42" s="49">
        <f t="shared" si="7"/>
        <v>0</v>
      </c>
      <c r="AF42" s="49">
        <f t="shared" si="7"/>
        <v>0</v>
      </c>
      <c r="AG42" s="49">
        <f t="shared" si="5"/>
        <v>15</v>
      </c>
      <c r="AH42" s="49">
        <f t="shared" si="6"/>
        <v>0.21126760563380281</v>
      </c>
    </row>
    <row r="43" spans="2:34" ht="100.5" customHeight="1" x14ac:dyDescent="0.25">
      <c r="B43" s="55">
        <v>9</v>
      </c>
      <c r="C43" s="45" t="s">
        <v>487</v>
      </c>
      <c r="D43" s="68"/>
      <c r="E43" s="68"/>
      <c r="F43" s="68"/>
      <c r="G43" s="68"/>
      <c r="H43" s="68"/>
      <c r="I43" s="68" t="s">
        <v>420</v>
      </c>
      <c r="J43" s="69">
        <f t="shared" si="3"/>
        <v>1.4084507042253521E-2</v>
      </c>
      <c r="K43" s="71" t="s">
        <v>443</v>
      </c>
      <c r="AA43" s="49">
        <f t="shared" ref="AA43:AF43" si="8">IF(D43="",0,AA40)</f>
        <v>0</v>
      </c>
      <c r="AB43" s="49">
        <f t="shared" si="8"/>
        <v>0</v>
      </c>
      <c r="AC43" s="49">
        <f t="shared" si="8"/>
        <v>0</v>
      </c>
      <c r="AD43" s="49">
        <f t="shared" si="8"/>
        <v>0</v>
      </c>
      <c r="AE43" s="49">
        <f t="shared" si="8"/>
        <v>0</v>
      </c>
      <c r="AF43" s="49">
        <f t="shared" si="8"/>
        <v>1</v>
      </c>
      <c r="AG43" s="49">
        <f t="shared" si="5"/>
        <v>1</v>
      </c>
      <c r="AH43" s="49">
        <f t="shared" si="6"/>
        <v>1.4084507042253521E-2</v>
      </c>
    </row>
    <row r="44" spans="2:34" ht="100.5" customHeight="1" x14ac:dyDescent="0.25">
      <c r="B44" s="65">
        <v>10</v>
      </c>
      <c r="C44" s="44" t="s">
        <v>488</v>
      </c>
      <c r="D44" s="68"/>
      <c r="E44" s="68"/>
      <c r="F44" s="68"/>
      <c r="G44" s="68" t="s">
        <v>420</v>
      </c>
      <c r="H44" s="68"/>
      <c r="I44" s="68"/>
      <c r="J44" s="76">
        <f t="shared" si="3"/>
        <v>0.14084507042253522</v>
      </c>
      <c r="K44" s="77" t="s">
        <v>444</v>
      </c>
      <c r="AA44" s="49">
        <f>IF(D44="",0,$AA$40)</f>
        <v>0</v>
      </c>
      <c r="AB44" s="49">
        <f>IF(E44="",0,$AB$40)</f>
        <v>0</v>
      </c>
      <c r="AC44" s="49">
        <f>IF(F44="",0,$AC$40)</f>
        <v>0</v>
      </c>
      <c r="AD44" s="49">
        <f>IF(G44="",0,$AD$40)</f>
        <v>10</v>
      </c>
      <c r="AE44" s="49">
        <f>IF(H44="",0,$AE$40)</f>
        <v>0</v>
      </c>
      <c r="AF44" s="49">
        <f>IF(I44="",0,$AF$40)</f>
        <v>0</v>
      </c>
      <c r="AG44" s="49">
        <f t="shared" si="5"/>
        <v>10</v>
      </c>
      <c r="AH44" s="49">
        <f t="shared" si="6"/>
        <v>0.14084507042253522</v>
      </c>
    </row>
    <row r="45" spans="2:34" ht="100.5" customHeight="1" x14ac:dyDescent="0.25">
      <c r="B45" s="55">
        <v>11</v>
      </c>
      <c r="C45" s="45" t="s">
        <v>490</v>
      </c>
      <c r="D45" s="68"/>
      <c r="E45" s="68"/>
      <c r="F45" s="68" t="s">
        <v>420</v>
      </c>
      <c r="G45" s="68"/>
      <c r="H45" s="68"/>
      <c r="I45" s="68"/>
      <c r="J45" s="78">
        <f t="shared" si="3"/>
        <v>0.21126760563380281</v>
      </c>
      <c r="K45" s="71" t="s">
        <v>446</v>
      </c>
      <c r="AA45" s="49">
        <f>IF(D45="",0,$AA$40)</f>
        <v>0</v>
      </c>
      <c r="AB45" s="49">
        <f>IF(E45="",0,$AB$40)</f>
        <v>0</v>
      </c>
      <c r="AC45" s="49">
        <f>IF(F45="",0,$AC$40)</f>
        <v>15</v>
      </c>
      <c r="AD45" s="49">
        <f>IF(G45="",0,$AD$40)</f>
        <v>0</v>
      </c>
      <c r="AE45" s="49">
        <f>IF(H45="",0,$AE$40)</f>
        <v>0</v>
      </c>
      <c r="AF45" s="49">
        <f>IF(I45="",0,$AF$40)</f>
        <v>0</v>
      </c>
      <c r="AG45" s="49">
        <f t="shared" si="5"/>
        <v>15</v>
      </c>
      <c r="AH45" s="49">
        <f t="shared" si="6"/>
        <v>0.21126760563380281</v>
      </c>
    </row>
    <row r="46" spans="2:34" ht="100.5" customHeight="1" x14ac:dyDescent="0.25">
      <c r="B46" s="55">
        <v>12</v>
      </c>
      <c r="C46" s="45" t="s">
        <v>491</v>
      </c>
      <c r="D46" s="68"/>
      <c r="E46" s="68" t="s">
        <v>420</v>
      </c>
      <c r="F46" s="68"/>
      <c r="G46" s="68"/>
      <c r="H46" s="68"/>
      <c r="I46" s="68"/>
      <c r="J46" s="78">
        <f t="shared" si="3"/>
        <v>0.28169014084507044</v>
      </c>
      <c r="K46" s="71" t="s">
        <v>447</v>
      </c>
      <c r="AA46" s="49">
        <f>IF(D46="",0,$AA$40)</f>
        <v>0</v>
      </c>
      <c r="AB46" s="49">
        <f>IF(E46="",0,$AB$40)</f>
        <v>20</v>
      </c>
      <c r="AC46" s="49">
        <f>IF(F46="",0,$AC$40)</f>
        <v>0</v>
      </c>
      <c r="AD46" s="49">
        <f>IF(G46="",0,$AD$40)</f>
        <v>0</v>
      </c>
      <c r="AE46" s="49">
        <f>IF(H46="",0,$AE$40)</f>
        <v>0</v>
      </c>
      <c r="AF46" s="49">
        <f>IF(I46="",0,$AF$40)</f>
        <v>0</v>
      </c>
      <c r="AG46" s="49">
        <f t="shared" si="5"/>
        <v>20</v>
      </c>
      <c r="AH46" s="49">
        <f t="shared" si="6"/>
        <v>0.28169014084507044</v>
      </c>
    </row>
    <row r="47" spans="2:34" x14ac:dyDescent="0.25">
      <c r="B47" s="53"/>
      <c r="C47" s="39"/>
      <c r="D47" s="40"/>
      <c r="E47" s="40"/>
      <c r="F47" s="40"/>
      <c r="G47" s="40"/>
      <c r="H47" s="150" t="s">
        <v>477</v>
      </c>
      <c r="I47" s="150"/>
      <c r="J47" s="88">
        <f>SUM(J41:J46)</f>
        <v>1</v>
      </c>
      <c r="K47" s="67"/>
      <c r="AG47" s="49">
        <f>SUM(AG41:AG46)</f>
        <v>71</v>
      </c>
      <c r="AH47" s="49">
        <f t="shared" si="6"/>
        <v>1</v>
      </c>
    </row>
    <row r="48" spans="2:34" x14ac:dyDescent="0.25">
      <c r="B48" s="53"/>
      <c r="C48" s="39"/>
      <c r="D48" s="40"/>
      <c r="E48" s="40"/>
      <c r="F48" s="40"/>
      <c r="G48" s="40"/>
      <c r="H48" s="40"/>
      <c r="I48" s="53"/>
      <c r="J48" s="53"/>
      <c r="K48" s="67"/>
    </row>
    <row r="49" spans="2:34" x14ac:dyDescent="0.25">
      <c r="B49" s="53"/>
      <c r="C49" s="39"/>
      <c r="D49" s="40"/>
      <c r="E49" s="40"/>
      <c r="F49" s="40"/>
      <c r="G49" s="40"/>
      <c r="H49" s="40"/>
      <c r="I49" s="53"/>
      <c r="J49" s="53"/>
      <c r="K49" s="67"/>
    </row>
    <row r="50" spans="2:34" x14ac:dyDescent="0.25">
      <c r="B50" s="53"/>
      <c r="C50" s="39"/>
      <c r="D50" s="40"/>
      <c r="E50" s="40"/>
      <c r="F50" s="40"/>
      <c r="G50" s="40"/>
      <c r="H50" s="40"/>
      <c r="I50" s="53"/>
      <c r="J50" s="53"/>
      <c r="K50" s="67"/>
    </row>
    <row r="51" spans="2:34" x14ac:dyDescent="0.25">
      <c r="B51" s="152" t="s">
        <v>492</v>
      </c>
      <c r="C51" s="152"/>
      <c r="D51" s="152"/>
      <c r="E51" s="152"/>
      <c r="F51" s="152"/>
      <c r="G51" s="152"/>
      <c r="H51" s="152"/>
      <c r="I51" s="152"/>
      <c r="J51" s="152"/>
      <c r="K51" s="152"/>
    </row>
    <row r="52" spans="2:34" ht="15" customHeight="1" thickBot="1" x14ac:dyDescent="0.3">
      <c r="B52" s="153" t="s">
        <v>0</v>
      </c>
      <c r="C52" s="155" t="s">
        <v>2</v>
      </c>
      <c r="D52" s="157" t="s">
        <v>413</v>
      </c>
      <c r="E52" s="158"/>
      <c r="F52" s="158"/>
      <c r="G52" s="158"/>
      <c r="H52" s="158"/>
      <c r="I52" s="159"/>
      <c r="J52" s="153" t="s">
        <v>435</v>
      </c>
      <c r="K52" s="163" t="s">
        <v>415</v>
      </c>
    </row>
    <row r="53" spans="2:34" ht="15" customHeight="1" thickTop="1" thickBot="1" x14ac:dyDescent="0.3">
      <c r="B53" s="154"/>
      <c r="C53" s="156"/>
      <c r="D53" s="160"/>
      <c r="E53" s="161"/>
      <c r="F53" s="161"/>
      <c r="G53" s="161"/>
      <c r="H53" s="161"/>
      <c r="I53" s="162"/>
      <c r="J53" s="154"/>
      <c r="K53" s="164"/>
    </row>
    <row r="54" spans="2:34" ht="15" customHeight="1" thickTop="1" thickBot="1" x14ac:dyDescent="0.3">
      <c r="B54" s="154"/>
      <c r="C54" s="156"/>
      <c r="D54" s="150" t="s">
        <v>416</v>
      </c>
      <c r="E54" s="150"/>
      <c r="F54" s="150"/>
      <c r="G54" s="150"/>
      <c r="H54" s="150"/>
      <c r="I54" s="150"/>
      <c r="J54" s="154"/>
      <c r="K54" s="164"/>
    </row>
    <row r="55" spans="2:34" ht="20.100000000000001" customHeight="1" thickTop="1" thickBot="1" x14ac:dyDescent="0.3">
      <c r="B55" s="154"/>
      <c r="C55" s="156"/>
      <c r="D55" s="150" t="s">
        <v>417</v>
      </c>
      <c r="E55" s="150"/>
      <c r="F55" s="150" t="s">
        <v>418</v>
      </c>
      <c r="G55" s="150"/>
      <c r="H55" s="150" t="s">
        <v>419</v>
      </c>
      <c r="I55" s="150"/>
      <c r="J55" s="154"/>
      <c r="K55" s="164"/>
      <c r="AA55" s="56">
        <v>25</v>
      </c>
      <c r="AB55" s="56">
        <v>20</v>
      </c>
      <c r="AC55" s="56">
        <v>15</v>
      </c>
      <c r="AD55" s="56">
        <v>10</v>
      </c>
      <c r="AE55" s="56">
        <v>5</v>
      </c>
      <c r="AF55" s="56">
        <v>1</v>
      </c>
    </row>
    <row r="56" spans="2:34" ht="101.45" customHeight="1" thickTop="1" x14ac:dyDescent="0.25">
      <c r="B56" s="55">
        <v>13</v>
      </c>
      <c r="C56" s="45" t="s">
        <v>493</v>
      </c>
      <c r="D56" s="68" t="s">
        <v>420</v>
      </c>
      <c r="E56" s="68"/>
      <c r="F56" s="68"/>
      <c r="G56" s="68"/>
      <c r="H56" s="68"/>
      <c r="I56" s="68"/>
      <c r="J56" s="78">
        <f>AH56</f>
        <v>0.55555555555555558</v>
      </c>
      <c r="K56" s="71" t="s">
        <v>448</v>
      </c>
      <c r="AA56" s="49">
        <f>IF(D56="",0,$AA$55)</f>
        <v>25</v>
      </c>
      <c r="AB56" s="49">
        <f>IF(E56="",0,$AB$55)</f>
        <v>0</v>
      </c>
      <c r="AC56" s="49">
        <f>IF(F56="",0,$AC$55)</f>
        <v>0</v>
      </c>
      <c r="AD56" s="49">
        <f>IF(G56="",0,$AD$55)</f>
        <v>0</v>
      </c>
      <c r="AE56" s="49">
        <f>IF(H56="",0,$AE$55)</f>
        <v>0</v>
      </c>
      <c r="AF56" s="49">
        <f>IF(I56="",0,$AF$55)</f>
        <v>0</v>
      </c>
      <c r="AG56" s="49">
        <f>SUM(AA56:AF56)</f>
        <v>25</v>
      </c>
      <c r="AH56" s="49">
        <f>AG56/$AG$60</f>
        <v>0.55555555555555558</v>
      </c>
    </row>
    <row r="57" spans="2:34" ht="101.45" customHeight="1" x14ac:dyDescent="0.25">
      <c r="B57" s="73">
        <v>14</v>
      </c>
      <c r="C57" s="46" t="s">
        <v>494</v>
      </c>
      <c r="D57" s="85"/>
      <c r="E57" s="85" t="s">
        <v>420</v>
      </c>
      <c r="F57" s="85"/>
      <c r="G57" s="85"/>
      <c r="H57" s="85"/>
      <c r="I57" s="85"/>
      <c r="J57" s="74">
        <f>AH57</f>
        <v>0.44444444444444442</v>
      </c>
      <c r="K57" s="75" t="s">
        <v>449</v>
      </c>
      <c r="AA57" s="49">
        <f>IF(D57="",0,$AA$55)</f>
        <v>0</v>
      </c>
      <c r="AB57" s="49">
        <f>IF(E57="",0,$AB$55)</f>
        <v>20</v>
      </c>
      <c r="AC57" s="49">
        <f>IF(F57="",0,$AC$55)</f>
        <v>0</v>
      </c>
      <c r="AD57" s="49">
        <f>IF(G57="",0,$AD$55)</f>
        <v>0</v>
      </c>
      <c r="AE57" s="49">
        <f>IF(H57="",0,$AE$55)</f>
        <v>0</v>
      </c>
      <c r="AF57" s="49">
        <f>IF(I57="",0,$AF$55)</f>
        <v>0</v>
      </c>
      <c r="AG57" s="49">
        <f>SUM(AA57:AF57)</f>
        <v>20</v>
      </c>
      <c r="AH57" s="49">
        <f>AG57/$AG$60</f>
        <v>0.44444444444444442</v>
      </c>
    </row>
    <row r="58" spans="2:34" ht="101.45" customHeight="1" x14ac:dyDescent="0.25">
      <c r="B58" s="61">
        <v>15</v>
      </c>
      <c r="C58" s="38" t="s">
        <v>495</v>
      </c>
      <c r="D58" s="86"/>
      <c r="E58" s="86"/>
      <c r="F58" s="86" t="s">
        <v>420</v>
      </c>
      <c r="G58" s="86"/>
      <c r="H58" s="87"/>
      <c r="I58" s="87"/>
      <c r="J58" s="74">
        <f t="shared" ref="J58:J59" si="9">AH58</f>
        <v>0.33333333333333331</v>
      </c>
      <c r="K58" s="75" t="s">
        <v>450</v>
      </c>
      <c r="AA58" s="49">
        <f>IF(D58="",0,$AA$55)</f>
        <v>0</v>
      </c>
      <c r="AB58" s="49">
        <f>IF(E58="",0,$AB$55)</f>
        <v>0</v>
      </c>
      <c r="AC58" s="49">
        <f>IF(F58="",0,$AC$55)</f>
        <v>15</v>
      </c>
      <c r="AD58" s="49">
        <f>IF(G58="",0,$AD$55)</f>
        <v>0</v>
      </c>
      <c r="AE58" s="49">
        <f>IF(H58="",0,$AE$55)</f>
        <v>0</v>
      </c>
      <c r="AF58" s="49">
        <f>IF(I58="",0,$AF$55)</f>
        <v>0</v>
      </c>
      <c r="AG58" s="49">
        <f>SUM(AA58:AF58)</f>
        <v>15</v>
      </c>
      <c r="AH58" s="49">
        <f>AG58/$AG$60</f>
        <v>0.33333333333333331</v>
      </c>
    </row>
    <row r="59" spans="2:34" ht="101.45" customHeight="1" x14ac:dyDescent="0.25">
      <c r="B59" s="61">
        <v>16</v>
      </c>
      <c r="C59" s="38" t="s">
        <v>496</v>
      </c>
      <c r="D59" s="86"/>
      <c r="E59" s="86"/>
      <c r="F59" s="86"/>
      <c r="G59" s="86" t="s">
        <v>420</v>
      </c>
      <c r="H59" s="86"/>
      <c r="I59" s="86"/>
      <c r="J59" s="63">
        <f t="shared" si="9"/>
        <v>0.22222222222222221</v>
      </c>
      <c r="K59" s="64" t="s">
        <v>451</v>
      </c>
      <c r="AA59" s="49">
        <f>IF(D59="",0,$AA$55)</f>
        <v>0</v>
      </c>
      <c r="AB59" s="49">
        <f>IF(E59="",0,$AB$55)</f>
        <v>0</v>
      </c>
      <c r="AC59" s="49">
        <f>IF(F59="",0,$AC$55)</f>
        <v>0</v>
      </c>
      <c r="AD59" s="49">
        <f>IF(G59="",0,$AD$55)</f>
        <v>10</v>
      </c>
      <c r="AE59" s="49">
        <f>IF(H59="",0,$AE$55)</f>
        <v>0</v>
      </c>
      <c r="AF59" s="49">
        <f>IF(I59="",0,$AF$55)</f>
        <v>0</v>
      </c>
      <c r="AG59" s="49">
        <f>SUM(AA59:AF59)</f>
        <v>10</v>
      </c>
      <c r="AH59" s="49">
        <f>AG59/$AG$60</f>
        <v>0.22222222222222221</v>
      </c>
    </row>
    <row r="60" spans="2:34" x14ac:dyDescent="0.25">
      <c r="B60" s="53"/>
      <c r="C60" s="39"/>
      <c r="D60" s="40"/>
      <c r="E60" s="40"/>
      <c r="F60" s="40"/>
      <c r="G60" s="40"/>
      <c r="H60" s="166" t="s">
        <v>477</v>
      </c>
      <c r="I60" s="166"/>
      <c r="J60" s="88">
        <f>SUM(J56:J57)</f>
        <v>1</v>
      </c>
      <c r="K60" s="67"/>
      <c r="AG60" s="49">
        <f>SUM(AG56:AG57)</f>
        <v>45</v>
      </c>
    </row>
    <row r="61" spans="2:34" x14ac:dyDescent="0.25">
      <c r="B61" s="53"/>
      <c r="C61" s="39"/>
      <c r="D61" s="40"/>
      <c r="E61" s="40"/>
      <c r="F61" s="40"/>
      <c r="G61" s="40"/>
      <c r="H61" s="40"/>
      <c r="I61" s="53"/>
      <c r="J61" s="53"/>
      <c r="K61" s="67"/>
    </row>
    <row r="62" spans="2:34" x14ac:dyDescent="0.25">
      <c r="B62" s="53"/>
      <c r="C62" s="39"/>
      <c r="D62" s="40"/>
      <c r="E62" s="40"/>
      <c r="F62" s="40"/>
      <c r="G62" s="40"/>
      <c r="H62" s="40"/>
      <c r="I62" s="53"/>
      <c r="J62" s="53"/>
      <c r="K62" s="67"/>
    </row>
    <row r="63" spans="2:34" x14ac:dyDescent="0.25">
      <c r="B63" s="152" t="s">
        <v>497</v>
      </c>
      <c r="C63" s="152"/>
      <c r="D63" s="152"/>
      <c r="E63" s="152"/>
      <c r="F63" s="152"/>
      <c r="G63" s="152"/>
      <c r="H63" s="152"/>
      <c r="I63" s="152"/>
      <c r="J63" s="152"/>
      <c r="K63" s="152"/>
    </row>
    <row r="64" spans="2:34" ht="15" customHeight="1" thickBot="1" x14ac:dyDescent="0.3">
      <c r="B64" s="153" t="s">
        <v>0</v>
      </c>
      <c r="C64" s="153" t="s">
        <v>2</v>
      </c>
      <c r="D64" s="157" t="s">
        <v>413</v>
      </c>
      <c r="E64" s="158"/>
      <c r="F64" s="158"/>
      <c r="G64" s="158"/>
      <c r="H64" s="158"/>
      <c r="I64" s="159"/>
      <c r="J64" s="153" t="s">
        <v>435</v>
      </c>
      <c r="K64" s="153" t="s">
        <v>415</v>
      </c>
    </row>
    <row r="65" spans="2:34" ht="15" customHeight="1" thickTop="1" thickBot="1" x14ac:dyDescent="0.3">
      <c r="B65" s="154"/>
      <c r="C65" s="154"/>
      <c r="D65" s="160"/>
      <c r="E65" s="161"/>
      <c r="F65" s="161"/>
      <c r="G65" s="161"/>
      <c r="H65" s="161"/>
      <c r="I65" s="162"/>
      <c r="J65" s="154"/>
      <c r="K65" s="154"/>
    </row>
    <row r="66" spans="2:34" ht="15" customHeight="1" thickTop="1" thickBot="1" x14ac:dyDescent="0.3">
      <c r="B66" s="154"/>
      <c r="C66" s="154"/>
      <c r="D66" s="150" t="s">
        <v>416</v>
      </c>
      <c r="E66" s="150"/>
      <c r="F66" s="150"/>
      <c r="G66" s="150"/>
      <c r="H66" s="150"/>
      <c r="I66" s="150"/>
      <c r="J66" s="154"/>
      <c r="K66" s="154"/>
    </row>
    <row r="67" spans="2:34" ht="18" customHeight="1" thickTop="1" thickBot="1" x14ac:dyDescent="0.3">
      <c r="B67" s="154"/>
      <c r="C67" s="154"/>
      <c r="D67" s="150" t="s">
        <v>417</v>
      </c>
      <c r="E67" s="150"/>
      <c r="F67" s="150" t="s">
        <v>418</v>
      </c>
      <c r="G67" s="150"/>
      <c r="H67" s="150" t="s">
        <v>419</v>
      </c>
      <c r="I67" s="150"/>
      <c r="J67" s="154"/>
      <c r="K67" s="154"/>
      <c r="AA67" s="56">
        <v>25</v>
      </c>
      <c r="AB67" s="56">
        <v>20</v>
      </c>
      <c r="AC67" s="56">
        <v>15</v>
      </c>
      <c r="AD67" s="56">
        <v>10</v>
      </c>
      <c r="AE67" s="56">
        <v>5</v>
      </c>
      <c r="AF67" s="56">
        <v>1</v>
      </c>
    </row>
    <row r="68" spans="2:34" ht="101.45" customHeight="1" thickTop="1" x14ac:dyDescent="0.25">
      <c r="B68" s="65">
        <v>17</v>
      </c>
      <c r="C68" s="44" t="s">
        <v>498</v>
      </c>
      <c r="D68" s="68"/>
      <c r="E68" s="68"/>
      <c r="F68" s="68"/>
      <c r="G68" s="68" t="s">
        <v>420</v>
      </c>
      <c r="H68" s="68"/>
      <c r="I68" s="68"/>
      <c r="J68" s="78">
        <f t="shared" ref="J68:J71" si="10">AH68</f>
        <v>0.21739130434782608</v>
      </c>
      <c r="K68" s="79" t="s">
        <v>452</v>
      </c>
      <c r="AA68" s="49">
        <f>IF(D68="",0,$AA$55)</f>
        <v>0</v>
      </c>
      <c r="AB68" s="49">
        <f t="shared" ref="AB68:AB71" si="11">IF(E68="",0,$AB$55)</f>
        <v>0</v>
      </c>
      <c r="AC68" s="49">
        <f>IF(F68="",0,$AC$55)</f>
        <v>0</v>
      </c>
      <c r="AD68" s="49">
        <f t="shared" ref="AD68:AD71" si="12">IF(G68="",0,$AD$55)</f>
        <v>10</v>
      </c>
      <c r="AE68" s="49">
        <f t="shared" ref="AE68:AE71" si="13">IF(H68="",0,$AE$55)</f>
        <v>0</v>
      </c>
      <c r="AF68" s="49">
        <f t="shared" ref="AF68:AF71" si="14">IF(I68="",0,$AF$55)</f>
        <v>0</v>
      </c>
      <c r="AG68" s="49">
        <f t="shared" ref="AG68:AG71" si="15">SUM(AA68:AF68)</f>
        <v>10</v>
      </c>
      <c r="AH68" s="49">
        <f>AG68/$AG$72</f>
        <v>0.21739130434782608</v>
      </c>
    </row>
    <row r="69" spans="2:34" ht="101.45" customHeight="1" x14ac:dyDescent="0.25">
      <c r="B69" s="55">
        <v>18</v>
      </c>
      <c r="C69" s="45" t="s">
        <v>499</v>
      </c>
      <c r="D69" s="68"/>
      <c r="E69" s="68"/>
      <c r="F69" s="68" t="s">
        <v>420</v>
      </c>
      <c r="G69" s="68"/>
      <c r="H69" s="68"/>
      <c r="I69" s="68"/>
      <c r="J69" s="78">
        <f t="shared" si="10"/>
        <v>0.32608695652173914</v>
      </c>
      <c r="K69" s="79" t="s">
        <v>453</v>
      </c>
      <c r="AA69" s="49">
        <f t="shared" ref="AA69:AA71" si="16">IF(D69="",0,$AA$55)</f>
        <v>0</v>
      </c>
      <c r="AB69" s="49">
        <f t="shared" si="11"/>
        <v>0</v>
      </c>
      <c r="AC69" s="49">
        <f t="shared" ref="AC69:AC71" si="17">IF(F69="",0,$AC$55)</f>
        <v>15</v>
      </c>
      <c r="AD69" s="49">
        <f t="shared" si="12"/>
        <v>0</v>
      </c>
      <c r="AE69" s="49">
        <f t="shared" si="13"/>
        <v>0</v>
      </c>
      <c r="AF69" s="49">
        <f t="shared" si="14"/>
        <v>0</v>
      </c>
      <c r="AG69" s="49">
        <f t="shared" si="15"/>
        <v>15</v>
      </c>
      <c r="AH69" s="49">
        <f>AG69/$AG$72</f>
        <v>0.32608695652173914</v>
      </c>
    </row>
    <row r="70" spans="2:34" ht="101.45" customHeight="1" x14ac:dyDescent="0.25">
      <c r="B70" s="55">
        <v>19</v>
      </c>
      <c r="C70" s="45" t="s">
        <v>500</v>
      </c>
      <c r="D70" s="68"/>
      <c r="E70" s="68" t="s">
        <v>420</v>
      </c>
      <c r="F70" s="68"/>
      <c r="G70" s="68"/>
      <c r="H70" s="68"/>
      <c r="I70" s="68"/>
      <c r="J70" s="78">
        <f t="shared" si="10"/>
        <v>0.43478260869565216</v>
      </c>
      <c r="K70" s="79" t="s">
        <v>454</v>
      </c>
      <c r="AA70" s="49">
        <f t="shared" si="16"/>
        <v>0</v>
      </c>
      <c r="AB70" s="49">
        <f t="shared" si="11"/>
        <v>20</v>
      </c>
      <c r="AC70" s="49">
        <f t="shared" si="17"/>
        <v>0</v>
      </c>
      <c r="AD70" s="49">
        <f t="shared" si="12"/>
        <v>0</v>
      </c>
      <c r="AE70" s="49">
        <f t="shared" si="13"/>
        <v>0</v>
      </c>
      <c r="AF70" s="49">
        <f t="shared" si="14"/>
        <v>0</v>
      </c>
      <c r="AG70" s="49">
        <f t="shared" si="15"/>
        <v>20</v>
      </c>
      <c r="AH70" s="49">
        <f>AG70/$AG$72</f>
        <v>0.43478260869565216</v>
      </c>
    </row>
    <row r="71" spans="2:34" ht="101.45" customHeight="1" x14ac:dyDescent="0.25">
      <c r="B71" s="55">
        <v>20</v>
      </c>
      <c r="C71" s="45" t="s">
        <v>501</v>
      </c>
      <c r="D71" s="68"/>
      <c r="E71" s="68"/>
      <c r="F71" s="68"/>
      <c r="G71" s="68"/>
      <c r="H71" s="68"/>
      <c r="I71" s="68" t="s">
        <v>420</v>
      </c>
      <c r="J71" s="78">
        <f t="shared" si="10"/>
        <v>2.1739130434782608E-2</v>
      </c>
      <c r="K71" s="79" t="s">
        <v>455</v>
      </c>
      <c r="AA71" s="49">
        <f t="shared" si="16"/>
        <v>0</v>
      </c>
      <c r="AB71" s="49">
        <f t="shared" si="11"/>
        <v>0</v>
      </c>
      <c r="AC71" s="49">
        <f t="shared" si="17"/>
        <v>0</v>
      </c>
      <c r="AD71" s="49">
        <f t="shared" si="12"/>
        <v>0</v>
      </c>
      <c r="AE71" s="49">
        <f t="shared" si="13"/>
        <v>0</v>
      </c>
      <c r="AF71" s="49">
        <f t="shared" si="14"/>
        <v>1</v>
      </c>
      <c r="AG71" s="49">
        <f t="shared" si="15"/>
        <v>1</v>
      </c>
      <c r="AH71" s="49">
        <f>AG71/$AG$72</f>
        <v>2.1739130434782608E-2</v>
      </c>
    </row>
    <row r="72" spans="2:34" x14ac:dyDescent="0.25">
      <c r="B72" s="53"/>
      <c r="C72" s="39"/>
      <c r="D72" s="40"/>
      <c r="E72" s="40"/>
      <c r="F72" s="40"/>
      <c r="G72" s="40"/>
      <c r="H72" s="150" t="s">
        <v>477</v>
      </c>
      <c r="I72" s="150"/>
      <c r="J72" s="66">
        <f>SUM(J68:J71)</f>
        <v>0.99999999999999989</v>
      </c>
      <c r="K72" s="67"/>
      <c r="AG72" s="49">
        <f>SUM(AG68:AG71)</f>
        <v>46</v>
      </c>
    </row>
    <row r="73" spans="2:34" x14ac:dyDescent="0.25">
      <c r="B73" s="53"/>
      <c r="C73" s="39"/>
      <c r="D73" s="40"/>
      <c r="E73" s="40"/>
      <c r="F73" s="40"/>
      <c r="G73" s="40"/>
      <c r="H73" s="40"/>
      <c r="I73" s="53"/>
      <c r="J73" s="53"/>
      <c r="K73" s="67"/>
    </row>
    <row r="74" spans="2:34" x14ac:dyDescent="0.25">
      <c r="B74" s="53"/>
      <c r="C74" s="39"/>
      <c r="D74" s="40"/>
      <c r="E74" s="40"/>
      <c r="F74" s="40"/>
      <c r="G74" s="40"/>
      <c r="H74" s="40"/>
      <c r="I74" s="53"/>
      <c r="J74" s="53"/>
      <c r="K74" s="67"/>
    </row>
    <row r="75" spans="2:34" x14ac:dyDescent="0.25">
      <c r="B75" s="53"/>
      <c r="C75" s="39"/>
      <c r="D75" s="40"/>
      <c r="E75" s="40"/>
      <c r="F75" s="40"/>
      <c r="G75" s="40"/>
      <c r="H75" s="40"/>
      <c r="I75" s="53"/>
      <c r="J75" s="53"/>
      <c r="K75" s="67"/>
    </row>
    <row r="76" spans="2:34" x14ac:dyDescent="0.25">
      <c r="B76" s="165" t="s">
        <v>502</v>
      </c>
      <c r="C76" s="165"/>
      <c r="D76" s="165"/>
      <c r="E76" s="165"/>
      <c r="F76" s="165"/>
      <c r="G76" s="165"/>
      <c r="H76" s="165"/>
      <c r="I76" s="165"/>
      <c r="J76" s="165"/>
      <c r="K76" s="165"/>
    </row>
    <row r="77" spans="2:34" ht="15" customHeight="1" thickBot="1" x14ac:dyDescent="0.3">
      <c r="B77" s="153" t="s">
        <v>0</v>
      </c>
      <c r="C77" s="155" t="s">
        <v>2</v>
      </c>
      <c r="D77" s="157" t="s">
        <v>413</v>
      </c>
      <c r="E77" s="158"/>
      <c r="F77" s="158"/>
      <c r="G77" s="158"/>
      <c r="H77" s="158"/>
      <c r="I77" s="159"/>
      <c r="J77" s="153" t="s">
        <v>435</v>
      </c>
      <c r="K77" s="163" t="s">
        <v>415</v>
      </c>
    </row>
    <row r="78" spans="2:34" ht="15" customHeight="1" thickTop="1" thickBot="1" x14ac:dyDescent="0.3">
      <c r="B78" s="154"/>
      <c r="C78" s="156"/>
      <c r="D78" s="160"/>
      <c r="E78" s="161"/>
      <c r="F78" s="161"/>
      <c r="G78" s="161"/>
      <c r="H78" s="161"/>
      <c r="I78" s="162"/>
      <c r="J78" s="154"/>
      <c r="K78" s="164"/>
    </row>
    <row r="79" spans="2:34" ht="15" customHeight="1" thickTop="1" thickBot="1" x14ac:dyDescent="0.3">
      <c r="B79" s="154"/>
      <c r="C79" s="156"/>
      <c r="D79" s="150" t="s">
        <v>416</v>
      </c>
      <c r="E79" s="150"/>
      <c r="F79" s="150"/>
      <c r="G79" s="150"/>
      <c r="H79" s="150"/>
      <c r="I79" s="150"/>
      <c r="J79" s="154"/>
      <c r="K79" s="164"/>
    </row>
    <row r="80" spans="2:34" ht="18.95" customHeight="1" thickTop="1" thickBot="1" x14ac:dyDescent="0.3">
      <c r="B80" s="154"/>
      <c r="C80" s="156"/>
      <c r="D80" s="150" t="s">
        <v>417</v>
      </c>
      <c r="E80" s="150"/>
      <c r="F80" s="150" t="s">
        <v>418</v>
      </c>
      <c r="G80" s="150"/>
      <c r="H80" s="150" t="s">
        <v>419</v>
      </c>
      <c r="I80" s="150"/>
      <c r="J80" s="154"/>
      <c r="K80" s="164"/>
      <c r="AA80" s="56">
        <v>25</v>
      </c>
      <c r="AB80" s="56">
        <v>20</v>
      </c>
      <c r="AC80" s="56">
        <v>15</v>
      </c>
      <c r="AD80" s="56">
        <v>10</v>
      </c>
      <c r="AE80" s="56">
        <v>5</v>
      </c>
      <c r="AF80" s="56">
        <v>1</v>
      </c>
    </row>
    <row r="81" spans="2:34" ht="101.45" customHeight="1" thickTop="1" x14ac:dyDescent="0.25">
      <c r="B81" s="65">
        <v>21</v>
      </c>
      <c r="C81" s="44" t="s">
        <v>503</v>
      </c>
      <c r="D81" s="68"/>
      <c r="E81" s="68"/>
      <c r="F81" s="68" t="s">
        <v>420</v>
      </c>
      <c r="G81" s="68"/>
      <c r="H81" s="68"/>
      <c r="I81" s="68"/>
      <c r="J81" s="78">
        <f>AH81</f>
        <v>0.5</v>
      </c>
      <c r="K81" s="77" t="s">
        <v>456</v>
      </c>
      <c r="AA81" s="49">
        <f>IF(D81="",0,$AA$55)</f>
        <v>0</v>
      </c>
      <c r="AB81" s="49">
        <f>IF(E81="",0,$AB$55)</f>
        <v>0</v>
      </c>
      <c r="AC81" s="49">
        <f>IF(F81="",0,$AC$55)</f>
        <v>15</v>
      </c>
      <c r="AD81" s="49">
        <f>IF(G81="",0,$AD$55)</f>
        <v>0</v>
      </c>
      <c r="AE81" s="49">
        <f>IF(H81="",0,$AE$55)</f>
        <v>0</v>
      </c>
      <c r="AF81" s="49">
        <f>IF(I81="",0,$AF$55)</f>
        <v>0</v>
      </c>
      <c r="AG81" s="49">
        <f>SUM(AA81:AF81)</f>
        <v>15</v>
      </c>
      <c r="AH81" s="49">
        <f>AG81/$AG$83</f>
        <v>0.5</v>
      </c>
    </row>
    <row r="82" spans="2:34" ht="101.45" customHeight="1" x14ac:dyDescent="0.25">
      <c r="B82" s="55">
        <v>22</v>
      </c>
      <c r="C82" s="45" t="s">
        <v>504</v>
      </c>
      <c r="D82" s="68"/>
      <c r="E82" s="68"/>
      <c r="F82" s="68" t="s">
        <v>420</v>
      </c>
      <c r="G82" s="68"/>
      <c r="H82" s="68"/>
      <c r="I82" s="68"/>
      <c r="J82" s="78">
        <f>AH82</f>
        <v>0.5</v>
      </c>
      <c r="K82" s="77" t="s">
        <v>457</v>
      </c>
      <c r="AA82" s="49">
        <f>IF(D82="",0,$AA$55)</f>
        <v>0</v>
      </c>
      <c r="AB82" s="49">
        <f>IF(E82="",0,$AB$55)</f>
        <v>0</v>
      </c>
      <c r="AC82" s="49">
        <f>IF(F82="",0,$AC$55)</f>
        <v>15</v>
      </c>
      <c r="AD82" s="49">
        <f>IF(G82="",0,$AD$55)</f>
        <v>0</v>
      </c>
      <c r="AE82" s="49">
        <f>IF(H82="",0,$AE$55)</f>
        <v>0</v>
      </c>
      <c r="AF82" s="49">
        <f>IF(I82="",0,$AF$55)</f>
        <v>0</v>
      </c>
      <c r="AG82" s="49">
        <f>SUM(AA82:AF82)</f>
        <v>15</v>
      </c>
      <c r="AH82" s="49">
        <f>AG82/$AG$83</f>
        <v>0.5</v>
      </c>
    </row>
    <row r="83" spans="2:34" x14ac:dyDescent="0.25">
      <c r="B83" s="53"/>
      <c r="C83" s="39"/>
      <c r="D83" s="40"/>
      <c r="E83" s="40"/>
      <c r="F83" s="40"/>
      <c r="G83" s="40"/>
      <c r="H83" s="150" t="s">
        <v>477</v>
      </c>
      <c r="I83" s="150"/>
      <c r="J83" s="66">
        <f>SUM(J81:J82)</f>
        <v>1</v>
      </c>
      <c r="K83" s="67"/>
      <c r="AG83" s="49">
        <f>SUM(AG81:AG82)</f>
        <v>30</v>
      </c>
    </row>
    <row r="84" spans="2:34" x14ac:dyDescent="0.25">
      <c r="B84" s="53"/>
      <c r="C84" s="39"/>
      <c r="D84" s="40"/>
      <c r="E84" s="40"/>
      <c r="F84" s="40"/>
      <c r="G84" s="40"/>
      <c r="H84" s="40"/>
      <c r="I84" s="53"/>
      <c r="J84" s="53"/>
      <c r="K84" s="67"/>
    </row>
    <row r="85" spans="2:34" x14ac:dyDescent="0.25">
      <c r="B85" s="53"/>
      <c r="C85" s="39"/>
      <c r="D85" s="40"/>
      <c r="E85" s="40"/>
      <c r="F85" s="40"/>
      <c r="G85" s="40"/>
      <c r="H85" s="40"/>
      <c r="I85" s="53"/>
      <c r="J85" s="53"/>
      <c r="K85" s="67"/>
    </row>
    <row r="86" spans="2:34" x14ac:dyDescent="0.25">
      <c r="B86" s="152" t="s">
        <v>505</v>
      </c>
      <c r="C86" s="152"/>
      <c r="D86" s="152"/>
      <c r="E86" s="152"/>
      <c r="F86" s="152"/>
      <c r="G86" s="152"/>
      <c r="H86" s="152"/>
      <c r="I86" s="152"/>
      <c r="J86" s="152"/>
      <c r="K86" s="152"/>
    </row>
    <row r="87" spans="2:34" ht="15" customHeight="1" thickBot="1" x14ac:dyDescent="0.3">
      <c r="B87" s="153" t="s">
        <v>0</v>
      </c>
      <c r="C87" s="155" t="s">
        <v>2</v>
      </c>
      <c r="D87" s="157" t="s">
        <v>413</v>
      </c>
      <c r="E87" s="158"/>
      <c r="F87" s="158"/>
      <c r="G87" s="158"/>
      <c r="H87" s="158"/>
      <c r="I87" s="159"/>
      <c r="J87" s="153" t="s">
        <v>435</v>
      </c>
      <c r="K87" s="163" t="s">
        <v>415</v>
      </c>
    </row>
    <row r="88" spans="2:34" ht="15" customHeight="1" thickTop="1" thickBot="1" x14ac:dyDescent="0.3">
      <c r="B88" s="154"/>
      <c r="C88" s="156"/>
      <c r="D88" s="160"/>
      <c r="E88" s="161"/>
      <c r="F88" s="161"/>
      <c r="G88" s="161"/>
      <c r="H88" s="161"/>
      <c r="I88" s="162"/>
      <c r="J88" s="154"/>
      <c r="K88" s="164"/>
    </row>
    <row r="89" spans="2:34" ht="15" customHeight="1" thickTop="1" thickBot="1" x14ac:dyDescent="0.3">
      <c r="B89" s="154"/>
      <c r="C89" s="156"/>
      <c r="D89" s="150" t="s">
        <v>416</v>
      </c>
      <c r="E89" s="150"/>
      <c r="F89" s="150"/>
      <c r="G89" s="150"/>
      <c r="H89" s="150"/>
      <c r="I89" s="150"/>
      <c r="J89" s="154"/>
      <c r="K89" s="164"/>
    </row>
    <row r="90" spans="2:34" ht="18.95" customHeight="1" thickTop="1" thickBot="1" x14ac:dyDescent="0.3">
      <c r="B90" s="154"/>
      <c r="C90" s="156"/>
      <c r="D90" s="150" t="s">
        <v>417</v>
      </c>
      <c r="E90" s="150"/>
      <c r="F90" s="150" t="s">
        <v>418</v>
      </c>
      <c r="G90" s="150"/>
      <c r="H90" s="150" t="s">
        <v>419</v>
      </c>
      <c r="I90" s="150"/>
      <c r="J90" s="154"/>
      <c r="K90" s="164"/>
      <c r="AA90" s="56">
        <v>25</v>
      </c>
      <c r="AB90" s="56">
        <v>20</v>
      </c>
      <c r="AC90" s="56">
        <v>15</v>
      </c>
      <c r="AD90" s="56">
        <v>10</v>
      </c>
      <c r="AE90" s="56">
        <v>5</v>
      </c>
      <c r="AF90" s="56">
        <v>1</v>
      </c>
    </row>
    <row r="91" spans="2:34" ht="99.2" customHeight="1" thickTop="1" thickBot="1" x14ac:dyDescent="0.3">
      <c r="B91" s="80">
        <v>23</v>
      </c>
      <c r="C91" s="47" t="s">
        <v>506</v>
      </c>
      <c r="D91" s="68"/>
      <c r="E91" s="68" t="s">
        <v>420</v>
      </c>
      <c r="F91" s="68"/>
      <c r="G91" s="68"/>
      <c r="H91" s="68"/>
      <c r="I91" s="68"/>
      <c r="J91" s="78">
        <f>AH91</f>
        <v>0.66666666666666663</v>
      </c>
      <c r="K91" s="81" t="s">
        <v>458</v>
      </c>
      <c r="AA91" s="49">
        <f>IF(D91="",0,$AA$55)</f>
        <v>0</v>
      </c>
      <c r="AB91" s="49">
        <f>IF(E91="",0,$AB$55)</f>
        <v>20</v>
      </c>
      <c r="AC91" s="49">
        <f>IF(F91="",0,$AC$55)</f>
        <v>0</v>
      </c>
      <c r="AD91" s="49">
        <f>IF(G91="",0,$AD$55)</f>
        <v>0</v>
      </c>
      <c r="AE91" s="49">
        <f>IF(H91="",0,$AE$55)</f>
        <v>0</v>
      </c>
      <c r="AF91" s="49">
        <f>IF(I91="",0,$AF$55)</f>
        <v>0</v>
      </c>
      <c r="AG91" s="49">
        <f>SUM(AA91:AF91)</f>
        <v>20</v>
      </c>
      <c r="AH91" s="49">
        <f>AG91/$AG$93</f>
        <v>0.66666666666666663</v>
      </c>
    </row>
    <row r="92" spans="2:34" ht="99.2" customHeight="1" thickTop="1" x14ac:dyDescent="0.25">
      <c r="B92" s="55">
        <v>24</v>
      </c>
      <c r="C92" s="45" t="s">
        <v>507</v>
      </c>
      <c r="D92" s="68"/>
      <c r="E92" s="68"/>
      <c r="F92" s="68"/>
      <c r="G92" s="68" t="s">
        <v>420</v>
      </c>
      <c r="H92" s="68"/>
      <c r="I92" s="68"/>
      <c r="J92" s="78">
        <f>AH92</f>
        <v>0.33333333333333331</v>
      </c>
      <c r="K92" s="81" t="s">
        <v>459</v>
      </c>
      <c r="AA92" s="49">
        <f>IF(D92="",0,$AA$55)</f>
        <v>0</v>
      </c>
      <c r="AB92" s="49">
        <f>IF(E92="",0,$AB$55)</f>
        <v>0</v>
      </c>
      <c r="AC92" s="49">
        <f>IF(F92="",0,$AC$55)</f>
        <v>0</v>
      </c>
      <c r="AD92" s="49">
        <f>IF(G92="",0,$AD$55)</f>
        <v>10</v>
      </c>
      <c r="AE92" s="49">
        <f>IF(H92="",0,$AE$55)</f>
        <v>0</v>
      </c>
      <c r="AF92" s="49">
        <f>IF(I92="",0,$AF$55)</f>
        <v>0</v>
      </c>
      <c r="AG92" s="49">
        <f>SUM(AA92:AF92)</f>
        <v>10</v>
      </c>
      <c r="AH92" s="49">
        <f>AG92/$AG$93</f>
        <v>0.33333333333333331</v>
      </c>
    </row>
    <row r="93" spans="2:34" x14ac:dyDescent="0.25">
      <c r="B93" s="53"/>
      <c r="C93" s="39"/>
      <c r="D93" s="40"/>
      <c r="E93" s="40"/>
      <c r="F93" s="40"/>
      <c r="G93" s="40"/>
      <c r="H93" s="150" t="s">
        <v>477</v>
      </c>
      <c r="I93" s="150"/>
      <c r="J93" s="66">
        <f>SUM(J91:J92)</f>
        <v>1</v>
      </c>
      <c r="K93" s="67"/>
      <c r="AG93" s="49">
        <f>SUM(AG91:AG92)</f>
        <v>30</v>
      </c>
    </row>
    <row r="94" spans="2:34" x14ac:dyDescent="0.25">
      <c r="B94" s="53"/>
      <c r="C94" s="39"/>
      <c r="D94" s="40"/>
      <c r="E94" s="40"/>
      <c r="F94" s="40"/>
      <c r="G94" s="40"/>
      <c r="H94" s="40"/>
      <c r="I94" s="53"/>
      <c r="J94" s="53"/>
      <c r="K94" s="67"/>
    </row>
    <row r="95" spans="2:34" x14ac:dyDescent="0.25">
      <c r="B95" s="53"/>
      <c r="C95" s="39"/>
      <c r="D95" s="40"/>
      <c r="E95" s="40"/>
      <c r="F95" s="40"/>
      <c r="G95" s="40"/>
      <c r="H95" s="40"/>
      <c r="I95" s="53"/>
      <c r="J95" s="53"/>
      <c r="K95" s="67"/>
    </row>
    <row r="96" spans="2:34" x14ac:dyDescent="0.25">
      <c r="B96" s="152" t="s">
        <v>508</v>
      </c>
      <c r="C96" s="152"/>
      <c r="D96" s="152"/>
      <c r="E96" s="152"/>
      <c r="F96" s="152"/>
      <c r="G96" s="152"/>
      <c r="H96" s="152"/>
      <c r="I96" s="152"/>
      <c r="J96" s="152"/>
      <c r="K96" s="152"/>
    </row>
    <row r="97" spans="2:34" ht="15" customHeight="1" thickBot="1" x14ac:dyDescent="0.3">
      <c r="B97" s="153" t="s">
        <v>0</v>
      </c>
      <c r="C97" s="155" t="s">
        <v>2</v>
      </c>
      <c r="D97" s="157" t="s">
        <v>413</v>
      </c>
      <c r="E97" s="158"/>
      <c r="F97" s="158"/>
      <c r="G97" s="158"/>
      <c r="H97" s="158"/>
      <c r="I97" s="159"/>
      <c r="J97" s="153" t="s">
        <v>435</v>
      </c>
      <c r="K97" s="163" t="s">
        <v>415</v>
      </c>
    </row>
    <row r="98" spans="2:34" ht="15" customHeight="1" thickTop="1" thickBot="1" x14ac:dyDescent="0.3">
      <c r="B98" s="154"/>
      <c r="C98" s="156"/>
      <c r="D98" s="160"/>
      <c r="E98" s="161"/>
      <c r="F98" s="161"/>
      <c r="G98" s="161"/>
      <c r="H98" s="161"/>
      <c r="I98" s="162"/>
      <c r="J98" s="154"/>
      <c r="K98" s="164"/>
    </row>
    <row r="99" spans="2:34" ht="15" customHeight="1" thickTop="1" thickBot="1" x14ac:dyDescent="0.3">
      <c r="B99" s="154"/>
      <c r="C99" s="156"/>
      <c r="D99" s="150" t="s">
        <v>416</v>
      </c>
      <c r="E99" s="150"/>
      <c r="F99" s="150"/>
      <c r="G99" s="150"/>
      <c r="H99" s="150"/>
      <c r="I99" s="150"/>
      <c r="J99" s="154"/>
      <c r="K99" s="164"/>
    </row>
    <row r="100" spans="2:34" ht="15" thickTop="1" thickBot="1" x14ac:dyDescent="0.3">
      <c r="B100" s="154"/>
      <c r="C100" s="156"/>
      <c r="D100" s="150" t="s">
        <v>417</v>
      </c>
      <c r="E100" s="150"/>
      <c r="F100" s="150" t="s">
        <v>418</v>
      </c>
      <c r="G100" s="150"/>
      <c r="H100" s="150" t="s">
        <v>419</v>
      </c>
      <c r="I100" s="150"/>
      <c r="J100" s="154"/>
      <c r="K100" s="164"/>
      <c r="AA100" s="56">
        <v>25</v>
      </c>
      <c r="AB100" s="56">
        <v>20</v>
      </c>
      <c r="AC100" s="56">
        <v>15</v>
      </c>
      <c r="AD100" s="56">
        <v>10</v>
      </c>
      <c r="AE100" s="56">
        <v>5</v>
      </c>
      <c r="AF100" s="56">
        <v>1</v>
      </c>
    </row>
    <row r="101" spans="2:34" ht="99" customHeight="1" thickTop="1" thickBot="1" x14ac:dyDescent="0.3">
      <c r="B101" s="55">
        <v>25</v>
      </c>
      <c r="C101" s="45" t="s">
        <v>509</v>
      </c>
      <c r="D101" s="68"/>
      <c r="E101" s="68" t="s">
        <v>420</v>
      </c>
      <c r="F101" s="68"/>
      <c r="G101" s="68"/>
      <c r="H101" s="68"/>
      <c r="I101" s="68"/>
      <c r="J101" s="78">
        <f>AH101</f>
        <v>0.5714285714285714</v>
      </c>
      <c r="K101" s="81" t="s">
        <v>460</v>
      </c>
      <c r="AA101" s="49">
        <f>IF(D101="",0,$AA$55)</f>
        <v>0</v>
      </c>
      <c r="AB101" s="49">
        <f>IF(E101="",0,$AB$55)</f>
        <v>20</v>
      </c>
      <c r="AC101" s="49">
        <f>IF(F101="",0,$AC$55)</f>
        <v>0</v>
      </c>
      <c r="AD101" s="49">
        <f>IF(G101="",0,$AD$55)</f>
        <v>0</v>
      </c>
      <c r="AE101" s="49">
        <f>IF(H101="",0,$AE$55)</f>
        <v>0</v>
      </c>
      <c r="AF101" s="49">
        <f>IF(I101="",0,$AF$55)</f>
        <v>0</v>
      </c>
      <c r="AG101" s="49">
        <f>SUM(AA101:AF101)</f>
        <v>20</v>
      </c>
      <c r="AH101" s="49">
        <f>AG101/$AG$103</f>
        <v>0.5714285714285714</v>
      </c>
    </row>
    <row r="102" spans="2:34" ht="99.2" customHeight="1" thickTop="1" x14ac:dyDescent="0.25">
      <c r="B102" s="55">
        <v>26</v>
      </c>
      <c r="C102" s="45" t="s">
        <v>510</v>
      </c>
      <c r="D102" s="68"/>
      <c r="E102" s="68"/>
      <c r="F102" s="68" t="s">
        <v>420</v>
      </c>
      <c r="G102" s="68"/>
      <c r="H102" s="68"/>
      <c r="I102" s="68"/>
      <c r="J102" s="78">
        <f>AH102</f>
        <v>0.42857142857142855</v>
      </c>
      <c r="K102" s="81" t="s">
        <v>461</v>
      </c>
      <c r="AA102" s="49">
        <f>IF(D102="",0,$AA$55)</f>
        <v>0</v>
      </c>
      <c r="AB102" s="49">
        <f>IF(E102="",0,$AB$55)</f>
        <v>0</v>
      </c>
      <c r="AC102" s="49">
        <f>IF(F102="",0,$AC$55)</f>
        <v>15</v>
      </c>
      <c r="AD102" s="49">
        <f>IF(G102="",0,$AD$55)</f>
        <v>0</v>
      </c>
      <c r="AE102" s="49">
        <f>IF(H102="",0,$AE$55)</f>
        <v>0</v>
      </c>
      <c r="AF102" s="49">
        <f>IF(I102="",0,$AF$55)</f>
        <v>0</v>
      </c>
      <c r="AG102" s="49">
        <f>SUM(AA102:AF102)</f>
        <v>15</v>
      </c>
      <c r="AH102" s="49">
        <f>AG102/$AG$103</f>
        <v>0.42857142857142855</v>
      </c>
    </row>
    <row r="103" spans="2:34" x14ac:dyDescent="0.25">
      <c r="B103" s="53"/>
      <c r="C103" s="39"/>
      <c r="D103" s="40"/>
      <c r="E103" s="40"/>
      <c r="F103" s="40"/>
      <c r="G103" s="40"/>
      <c r="H103" s="150" t="s">
        <v>477</v>
      </c>
      <c r="I103" s="150"/>
      <c r="J103" s="66">
        <f>SUM(J101:J102)</f>
        <v>1</v>
      </c>
      <c r="K103" s="67"/>
      <c r="AG103" s="49">
        <f>SUM(AG101:AG102)</f>
        <v>35</v>
      </c>
    </row>
    <row r="104" spans="2:34" x14ac:dyDescent="0.25">
      <c r="B104" s="53"/>
      <c r="C104" s="39"/>
      <c r="D104" s="40"/>
      <c r="E104" s="40"/>
      <c r="F104" s="40"/>
      <c r="G104" s="40"/>
      <c r="H104" s="40"/>
      <c r="I104" s="53"/>
      <c r="J104" s="53"/>
      <c r="K104" s="67"/>
    </row>
    <row r="105" spans="2:34" x14ac:dyDescent="0.25">
      <c r="B105" s="53"/>
      <c r="C105" s="39"/>
      <c r="D105" s="40"/>
      <c r="E105" s="40"/>
      <c r="F105" s="40"/>
      <c r="G105" s="40"/>
      <c r="H105" s="40"/>
      <c r="I105" s="53"/>
      <c r="J105" s="53"/>
      <c r="K105" s="67"/>
    </row>
    <row r="106" spans="2:34" x14ac:dyDescent="0.25">
      <c r="B106" s="152" t="s">
        <v>511</v>
      </c>
      <c r="C106" s="152"/>
      <c r="D106" s="152"/>
      <c r="E106" s="152"/>
      <c r="F106" s="152"/>
      <c r="G106" s="152"/>
      <c r="H106" s="152"/>
      <c r="I106" s="152"/>
      <c r="J106" s="152"/>
      <c r="K106" s="152"/>
    </row>
    <row r="107" spans="2:34" ht="15" customHeight="1" thickBot="1" x14ac:dyDescent="0.3">
      <c r="B107" s="153" t="s">
        <v>0</v>
      </c>
      <c r="C107" s="155" t="s">
        <v>2</v>
      </c>
      <c r="D107" s="157" t="s">
        <v>413</v>
      </c>
      <c r="E107" s="158"/>
      <c r="F107" s="158"/>
      <c r="G107" s="158"/>
      <c r="H107" s="158"/>
      <c r="I107" s="159"/>
      <c r="J107" s="153" t="s">
        <v>435</v>
      </c>
      <c r="K107" s="163" t="s">
        <v>415</v>
      </c>
    </row>
    <row r="108" spans="2:34" ht="15" customHeight="1" thickTop="1" thickBot="1" x14ac:dyDescent="0.3">
      <c r="B108" s="154"/>
      <c r="C108" s="156"/>
      <c r="D108" s="160"/>
      <c r="E108" s="161"/>
      <c r="F108" s="161"/>
      <c r="G108" s="161"/>
      <c r="H108" s="161"/>
      <c r="I108" s="162"/>
      <c r="J108" s="154"/>
      <c r="K108" s="164"/>
    </row>
    <row r="109" spans="2:34" ht="15" customHeight="1" thickTop="1" thickBot="1" x14ac:dyDescent="0.3">
      <c r="B109" s="154"/>
      <c r="C109" s="156"/>
      <c r="D109" s="150" t="s">
        <v>416</v>
      </c>
      <c r="E109" s="150"/>
      <c r="F109" s="150"/>
      <c r="G109" s="150"/>
      <c r="H109" s="150"/>
      <c r="I109" s="150"/>
      <c r="J109" s="154"/>
      <c r="K109" s="164"/>
    </row>
    <row r="110" spans="2:34" ht="15" thickTop="1" thickBot="1" x14ac:dyDescent="0.3">
      <c r="B110" s="154"/>
      <c r="C110" s="156"/>
      <c r="D110" s="150" t="s">
        <v>417</v>
      </c>
      <c r="E110" s="150"/>
      <c r="F110" s="150" t="s">
        <v>418</v>
      </c>
      <c r="G110" s="150"/>
      <c r="H110" s="150" t="s">
        <v>419</v>
      </c>
      <c r="I110" s="150"/>
      <c r="J110" s="154"/>
      <c r="K110" s="164"/>
      <c r="AA110" s="56">
        <v>25</v>
      </c>
      <c r="AB110" s="56">
        <v>20</v>
      </c>
      <c r="AC110" s="56">
        <v>15</v>
      </c>
      <c r="AD110" s="56">
        <v>10</v>
      </c>
      <c r="AE110" s="56">
        <v>5</v>
      </c>
      <c r="AF110" s="56">
        <v>1</v>
      </c>
    </row>
    <row r="111" spans="2:34" ht="98.45" customHeight="1" thickTop="1" x14ac:dyDescent="0.25">
      <c r="B111" s="55">
        <v>27</v>
      </c>
      <c r="C111" s="45" t="s">
        <v>512</v>
      </c>
      <c r="D111" s="68"/>
      <c r="E111" s="68" t="s">
        <v>420</v>
      </c>
      <c r="F111" s="68"/>
      <c r="G111" s="68"/>
      <c r="H111" s="68"/>
      <c r="I111" s="68"/>
      <c r="J111" s="82">
        <f>AH111</f>
        <v>1</v>
      </c>
      <c r="K111" s="71" t="s">
        <v>462</v>
      </c>
      <c r="AA111" s="49">
        <f>IF(D111="",0,$AA$55)</f>
        <v>0</v>
      </c>
      <c r="AB111" s="49">
        <f>IF(E111="",0,$AB$55)</f>
        <v>20</v>
      </c>
      <c r="AC111" s="49">
        <f>IF(F111="",0,$AC$55)</f>
        <v>0</v>
      </c>
      <c r="AD111" s="49">
        <f>IF(G111="",0,$AD$55)</f>
        <v>0</v>
      </c>
      <c r="AE111" s="49">
        <f>IF(H111="",0,$AE$55)</f>
        <v>0</v>
      </c>
      <c r="AF111" s="49">
        <f>IF(I111="",0,$AF$55)</f>
        <v>0</v>
      </c>
      <c r="AG111" s="49">
        <f>SUM(AA111:AF111)</f>
        <v>20</v>
      </c>
      <c r="AH111" s="49">
        <f>AG111/$AG$112</f>
        <v>1</v>
      </c>
    </row>
    <row r="112" spans="2:34" x14ac:dyDescent="0.25">
      <c r="B112" s="53"/>
      <c r="C112" s="39"/>
      <c r="D112" s="40"/>
      <c r="E112" s="40"/>
      <c r="F112" s="40"/>
      <c r="G112" s="40"/>
      <c r="H112" s="150" t="s">
        <v>477</v>
      </c>
      <c r="I112" s="150"/>
      <c r="J112" s="66">
        <f>SUM(J111:J111)</f>
        <v>1</v>
      </c>
      <c r="K112" s="67"/>
      <c r="AG112" s="49">
        <f>SUM(AG111:AG111)</f>
        <v>20</v>
      </c>
    </row>
    <row r="113" spans="2:34" x14ac:dyDescent="0.25">
      <c r="B113" s="53"/>
      <c r="C113" s="39"/>
      <c r="D113" s="40"/>
      <c r="E113" s="40"/>
      <c r="F113" s="40"/>
      <c r="G113" s="40"/>
      <c r="H113" s="40"/>
      <c r="I113" s="53"/>
      <c r="J113" s="53"/>
      <c r="K113" s="67"/>
    </row>
    <row r="114" spans="2:34" x14ac:dyDescent="0.25">
      <c r="B114" s="53"/>
      <c r="C114" s="39"/>
      <c r="D114" s="40"/>
      <c r="E114" s="40"/>
      <c r="F114" s="40"/>
      <c r="G114" s="40"/>
      <c r="H114" s="40"/>
      <c r="I114" s="53"/>
      <c r="J114" s="53"/>
      <c r="K114" s="67"/>
    </row>
    <row r="115" spans="2:34" x14ac:dyDescent="0.25">
      <c r="B115" s="152" t="s">
        <v>513</v>
      </c>
      <c r="C115" s="152"/>
      <c r="D115" s="152"/>
      <c r="E115" s="152"/>
      <c r="F115" s="152"/>
      <c r="G115" s="152"/>
      <c r="H115" s="152"/>
      <c r="I115" s="152"/>
      <c r="J115" s="152"/>
      <c r="K115" s="152"/>
    </row>
    <row r="116" spans="2:34" ht="15" customHeight="1" thickBot="1" x14ac:dyDescent="0.3">
      <c r="B116" s="153" t="s">
        <v>0</v>
      </c>
      <c r="C116" s="155" t="s">
        <v>2</v>
      </c>
      <c r="D116" s="157" t="s">
        <v>413</v>
      </c>
      <c r="E116" s="158"/>
      <c r="F116" s="158"/>
      <c r="G116" s="158"/>
      <c r="H116" s="158"/>
      <c r="I116" s="159"/>
      <c r="J116" s="54"/>
      <c r="K116" s="163" t="s">
        <v>415</v>
      </c>
    </row>
    <row r="117" spans="2:34" ht="15" customHeight="1" thickTop="1" thickBot="1" x14ac:dyDescent="0.3">
      <c r="B117" s="154"/>
      <c r="C117" s="156"/>
      <c r="D117" s="160"/>
      <c r="E117" s="161"/>
      <c r="F117" s="161"/>
      <c r="G117" s="161"/>
      <c r="H117" s="161"/>
      <c r="I117" s="162"/>
      <c r="J117" s="54"/>
      <c r="K117" s="164"/>
    </row>
    <row r="118" spans="2:34" ht="15" customHeight="1" thickTop="1" thickBot="1" x14ac:dyDescent="0.3">
      <c r="B118" s="154"/>
      <c r="C118" s="156"/>
      <c r="D118" s="150" t="s">
        <v>416</v>
      </c>
      <c r="E118" s="150"/>
      <c r="F118" s="150"/>
      <c r="G118" s="150"/>
      <c r="H118" s="150"/>
      <c r="I118" s="150"/>
      <c r="J118" s="54"/>
      <c r="K118" s="164"/>
    </row>
    <row r="119" spans="2:34" ht="15" thickTop="1" thickBot="1" x14ac:dyDescent="0.3">
      <c r="B119" s="154"/>
      <c r="C119" s="156"/>
      <c r="D119" s="150" t="s">
        <v>417</v>
      </c>
      <c r="E119" s="150"/>
      <c r="F119" s="150" t="s">
        <v>418</v>
      </c>
      <c r="G119" s="150"/>
      <c r="H119" s="150" t="s">
        <v>419</v>
      </c>
      <c r="I119" s="150"/>
      <c r="J119" s="41"/>
      <c r="K119" s="164"/>
      <c r="AA119" s="56">
        <v>25</v>
      </c>
      <c r="AB119" s="56">
        <v>20</v>
      </c>
      <c r="AC119" s="56">
        <v>15</v>
      </c>
      <c r="AD119" s="56">
        <v>10</v>
      </c>
      <c r="AE119" s="56">
        <v>5</v>
      </c>
      <c r="AF119" s="56">
        <v>1</v>
      </c>
    </row>
    <row r="120" spans="2:34" ht="99.2" customHeight="1" thickTop="1" x14ac:dyDescent="0.25">
      <c r="B120" s="65">
        <v>28</v>
      </c>
      <c r="C120" s="44" t="s">
        <v>514</v>
      </c>
      <c r="D120" s="68"/>
      <c r="E120" s="68"/>
      <c r="F120" s="68"/>
      <c r="G120" s="68" t="s">
        <v>420</v>
      </c>
      <c r="H120" s="68"/>
      <c r="I120" s="68"/>
      <c r="J120" s="78">
        <f>AH120</f>
        <v>0.25</v>
      </c>
      <c r="K120" s="71" t="s">
        <v>463</v>
      </c>
      <c r="AA120" s="49">
        <f>IF(D120="",0,$AA$55)</f>
        <v>0</v>
      </c>
      <c r="AB120" s="49">
        <f>IF(E120="",0,$AB$55)</f>
        <v>0</v>
      </c>
      <c r="AC120" s="49">
        <f>IF(F120="",0,$AC$55)</f>
        <v>0</v>
      </c>
      <c r="AD120" s="49">
        <f>IF(G120="",0,$AD$55)</f>
        <v>10</v>
      </c>
      <c r="AE120" s="49">
        <f>IF(H120="",0,$AE$55)</f>
        <v>0</v>
      </c>
      <c r="AF120" s="49">
        <f>IF(I120="",0,$AF$55)</f>
        <v>0</v>
      </c>
      <c r="AG120" s="49">
        <f>SUM(AA120:AF120)</f>
        <v>10</v>
      </c>
      <c r="AH120" s="49">
        <f>AG120/$AG$125</f>
        <v>0.25</v>
      </c>
    </row>
    <row r="121" spans="2:34" ht="99.2" customHeight="1" x14ac:dyDescent="0.25">
      <c r="B121" s="55">
        <v>29</v>
      </c>
      <c r="C121" s="45" t="s">
        <v>515</v>
      </c>
      <c r="D121" s="68"/>
      <c r="E121" s="68"/>
      <c r="F121" s="68"/>
      <c r="G121" s="68" t="s">
        <v>420</v>
      </c>
      <c r="H121" s="68"/>
      <c r="I121" s="68"/>
      <c r="J121" s="78">
        <f>AH121</f>
        <v>0.25</v>
      </c>
      <c r="K121" s="71" t="s">
        <v>464</v>
      </c>
      <c r="AA121" s="49">
        <f>IF(D121="",0,$AA$55)</f>
        <v>0</v>
      </c>
      <c r="AB121" s="49">
        <f>IF(E121="",0,$AB$55)</f>
        <v>0</v>
      </c>
      <c r="AC121" s="49">
        <f>IF(F121="",0,$AC$55)</f>
        <v>0</v>
      </c>
      <c r="AD121" s="49">
        <f>IF(G121="",0,$AD$55)</f>
        <v>10</v>
      </c>
      <c r="AE121" s="49">
        <f>IF(H121="",0,$AE$55)</f>
        <v>0</v>
      </c>
      <c r="AF121" s="49">
        <f>IF(I121="",0,$AF$55)</f>
        <v>0</v>
      </c>
      <c r="AG121" s="49">
        <f>SUM(AA121:AF121)</f>
        <v>10</v>
      </c>
      <c r="AH121" s="49">
        <f>AG121/$AG$125</f>
        <v>0.25</v>
      </c>
    </row>
    <row r="122" spans="2:34" ht="99.2" customHeight="1" x14ac:dyDescent="0.25">
      <c r="B122" s="55">
        <v>30</v>
      </c>
      <c r="C122" s="45" t="s">
        <v>516</v>
      </c>
      <c r="D122" s="68"/>
      <c r="E122" s="68" t="s">
        <v>420</v>
      </c>
      <c r="F122" s="68"/>
      <c r="G122" s="68"/>
      <c r="H122" s="68"/>
      <c r="I122" s="68"/>
      <c r="J122" s="78">
        <f>AH122</f>
        <v>0.5</v>
      </c>
      <c r="K122" s="71" t="s">
        <v>465</v>
      </c>
      <c r="AA122" s="49">
        <f>IF(D122="",0,$AA$55)</f>
        <v>0</v>
      </c>
      <c r="AB122" s="49">
        <f>IF(E122="",0,$AB$55)</f>
        <v>20</v>
      </c>
      <c r="AC122" s="49">
        <f>IF(F122="",0,$AC$55)</f>
        <v>0</v>
      </c>
      <c r="AD122" s="49">
        <f>IF(G122="",0,$AD$55)</f>
        <v>0</v>
      </c>
      <c r="AE122" s="49">
        <f>IF(H122="",0,$AE$55)</f>
        <v>0</v>
      </c>
      <c r="AF122" s="49">
        <f>IF(I122="",0,$AF$55)</f>
        <v>0</v>
      </c>
      <c r="AG122" s="49">
        <f>SUM(AA122:AF122)</f>
        <v>20</v>
      </c>
      <c r="AH122" s="49">
        <f>AG122/$AG$125</f>
        <v>0.5</v>
      </c>
    </row>
    <row r="123" spans="2:34" ht="99.2" customHeight="1" x14ac:dyDescent="0.25">
      <c r="B123" s="55">
        <v>31</v>
      </c>
      <c r="C123" s="45" t="s">
        <v>445</v>
      </c>
      <c r="D123" s="68"/>
      <c r="E123" s="68"/>
      <c r="F123" s="68"/>
      <c r="G123" s="68"/>
      <c r="H123" s="68" t="s">
        <v>420</v>
      </c>
      <c r="I123" s="68"/>
      <c r="J123" s="78">
        <f>AH123</f>
        <v>0.125</v>
      </c>
      <c r="K123" s="71" t="s">
        <v>466</v>
      </c>
      <c r="AA123" s="49">
        <f>IF(D123="",0,$AA$55)</f>
        <v>0</v>
      </c>
      <c r="AB123" s="49">
        <f>IF(E123="",0,$AB$55)</f>
        <v>0</v>
      </c>
      <c r="AC123" s="49">
        <f>IF(F123="",0,$AC$55)</f>
        <v>0</v>
      </c>
      <c r="AD123" s="49">
        <f>IF(G123="",0,$AD$55)</f>
        <v>0</v>
      </c>
      <c r="AE123" s="49">
        <f>IF(H123="",0,$AE$55)</f>
        <v>5</v>
      </c>
      <c r="AF123" s="49">
        <f>IF(I123="",0,$AF$55)</f>
        <v>0</v>
      </c>
      <c r="AG123" s="49">
        <f>SUM(AA123:AF123)</f>
        <v>5</v>
      </c>
      <c r="AH123" s="49">
        <f>AG123/$AG$125</f>
        <v>0.125</v>
      </c>
    </row>
    <row r="124" spans="2:34" ht="99.2" customHeight="1" x14ac:dyDescent="0.25">
      <c r="B124" s="55">
        <v>32</v>
      </c>
      <c r="C124" s="45" t="s">
        <v>517</v>
      </c>
      <c r="D124" s="68"/>
      <c r="E124" s="68"/>
      <c r="F124" s="68"/>
      <c r="G124" s="68" t="s">
        <v>420</v>
      </c>
      <c r="H124" s="68"/>
      <c r="I124" s="68"/>
      <c r="J124" s="78">
        <f>AH124</f>
        <v>0.25</v>
      </c>
      <c r="K124" s="71" t="s">
        <v>467</v>
      </c>
      <c r="AA124" s="49">
        <f>IF(D124="",0,$AA$55)</f>
        <v>0</v>
      </c>
      <c r="AB124" s="49">
        <f>IF(E124="",0,$AB$55)</f>
        <v>0</v>
      </c>
      <c r="AC124" s="49">
        <f>IF(F124="",0,$AC$55)</f>
        <v>0</v>
      </c>
      <c r="AD124" s="49">
        <f>IF(G124="",0,$AD$55)</f>
        <v>10</v>
      </c>
      <c r="AE124" s="49">
        <f>IF(H124="",0,$AE$55)</f>
        <v>0</v>
      </c>
      <c r="AF124" s="49">
        <f>IF(I124="",0,$AF$55)</f>
        <v>0</v>
      </c>
      <c r="AG124" s="49">
        <f>SUM(AA124:AF124)</f>
        <v>10</v>
      </c>
      <c r="AH124" s="49">
        <f>AG124/$AG$125</f>
        <v>0.25</v>
      </c>
    </row>
    <row r="125" spans="2:34" x14ac:dyDescent="0.25">
      <c r="B125" s="67"/>
      <c r="C125" s="67"/>
      <c r="D125" s="67"/>
      <c r="E125" s="67"/>
      <c r="F125" s="67"/>
      <c r="G125" s="67"/>
      <c r="H125" s="150" t="s">
        <v>477</v>
      </c>
      <c r="I125" s="150"/>
      <c r="J125" s="88">
        <f>SUM(J120:J122)</f>
        <v>1</v>
      </c>
      <c r="K125" s="67"/>
      <c r="AG125" s="49">
        <f>SUM(AG120:AG122)</f>
        <v>40</v>
      </c>
    </row>
    <row r="126" spans="2:34" x14ac:dyDescent="0.25">
      <c r="B126" s="67"/>
      <c r="C126" s="67"/>
      <c r="D126" s="67"/>
      <c r="E126" s="67"/>
      <c r="F126" s="67"/>
      <c r="G126" s="67"/>
      <c r="H126" s="67"/>
      <c r="I126" s="67"/>
      <c r="J126" s="67"/>
      <c r="K126" s="67"/>
    </row>
    <row r="127" spans="2:34" x14ac:dyDescent="0.25">
      <c r="B127" s="67"/>
      <c r="C127" s="67"/>
      <c r="D127" s="67"/>
      <c r="E127" s="67"/>
      <c r="F127" s="67"/>
      <c r="G127" s="67"/>
      <c r="H127" s="67"/>
      <c r="I127" s="67"/>
      <c r="J127" s="67"/>
      <c r="K127" s="67"/>
    </row>
    <row r="128" spans="2:34" x14ac:dyDescent="0.25">
      <c r="B128" s="67"/>
      <c r="C128" s="67"/>
      <c r="D128" s="67"/>
      <c r="E128" s="67"/>
      <c r="F128" s="67"/>
      <c r="G128" s="67"/>
      <c r="H128" s="67"/>
      <c r="I128" s="67"/>
      <c r="J128" s="67"/>
      <c r="K128" s="67"/>
    </row>
    <row r="129" spans="2:34" x14ac:dyDescent="0.25">
      <c r="B129" s="67"/>
      <c r="C129" s="67"/>
      <c r="D129" s="67"/>
      <c r="E129" s="67"/>
      <c r="F129" s="67"/>
      <c r="G129" s="67"/>
      <c r="H129" s="67"/>
      <c r="I129" s="67"/>
      <c r="J129" s="67"/>
      <c r="K129" s="67"/>
    </row>
    <row r="130" spans="2:34" x14ac:dyDescent="0.25">
      <c r="B130" s="67"/>
      <c r="C130" s="67"/>
      <c r="D130" s="67"/>
      <c r="E130" s="67"/>
      <c r="F130" s="67"/>
      <c r="G130" s="67"/>
      <c r="H130" s="67"/>
      <c r="I130" s="67"/>
      <c r="J130" s="67"/>
      <c r="K130" s="67"/>
    </row>
    <row r="131" spans="2:34" x14ac:dyDescent="0.25">
      <c r="B131" s="67"/>
      <c r="C131" s="67"/>
      <c r="D131" s="67"/>
      <c r="E131" s="67"/>
      <c r="F131" s="67"/>
      <c r="G131" s="67"/>
      <c r="H131" s="67"/>
      <c r="I131" s="67"/>
      <c r="J131" s="67"/>
      <c r="K131" s="67"/>
    </row>
    <row r="132" spans="2:34" x14ac:dyDescent="0.25">
      <c r="B132" s="152" t="s">
        <v>518</v>
      </c>
      <c r="C132" s="152"/>
      <c r="D132" s="152"/>
      <c r="E132" s="152"/>
      <c r="F132" s="152"/>
      <c r="G132" s="152"/>
      <c r="H132" s="152"/>
      <c r="I132" s="152"/>
      <c r="J132" s="152"/>
      <c r="K132" s="152"/>
    </row>
    <row r="133" spans="2:34" ht="15" customHeight="1" thickBot="1" x14ac:dyDescent="0.3">
      <c r="B133" s="153" t="s">
        <v>0</v>
      </c>
      <c r="C133" s="155" t="s">
        <v>2</v>
      </c>
      <c r="D133" s="157" t="s">
        <v>413</v>
      </c>
      <c r="E133" s="158"/>
      <c r="F133" s="158"/>
      <c r="G133" s="158"/>
      <c r="H133" s="158"/>
      <c r="I133" s="159"/>
      <c r="J133" s="54"/>
      <c r="K133" s="163" t="s">
        <v>415</v>
      </c>
    </row>
    <row r="134" spans="2:34" ht="15" customHeight="1" thickTop="1" thickBot="1" x14ac:dyDescent="0.3">
      <c r="B134" s="154"/>
      <c r="C134" s="156"/>
      <c r="D134" s="160"/>
      <c r="E134" s="161"/>
      <c r="F134" s="161"/>
      <c r="G134" s="161"/>
      <c r="H134" s="161"/>
      <c r="I134" s="162"/>
      <c r="J134" s="54"/>
      <c r="K134" s="164"/>
    </row>
    <row r="135" spans="2:34" ht="15" customHeight="1" thickTop="1" thickBot="1" x14ac:dyDescent="0.3">
      <c r="B135" s="154"/>
      <c r="C135" s="156"/>
      <c r="D135" s="150" t="s">
        <v>416</v>
      </c>
      <c r="E135" s="150"/>
      <c r="F135" s="150"/>
      <c r="G135" s="150"/>
      <c r="H135" s="150"/>
      <c r="I135" s="150"/>
      <c r="J135" s="54"/>
      <c r="K135" s="164"/>
    </row>
    <row r="136" spans="2:34" ht="15" thickTop="1" thickBot="1" x14ac:dyDescent="0.3">
      <c r="B136" s="154"/>
      <c r="C136" s="156"/>
      <c r="D136" s="150" t="s">
        <v>417</v>
      </c>
      <c r="E136" s="150"/>
      <c r="F136" s="150" t="s">
        <v>418</v>
      </c>
      <c r="G136" s="150"/>
      <c r="H136" s="150" t="s">
        <v>419</v>
      </c>
      <c r="I136" s="150"/>
      <c r="J136" s="41"/>
      <c r="K136" s="164"/>
      <c r="AA136" s="56">
        <v>25</v>
      </c>
      <c r="AB136" s="56">
        <v>20</v>
      </c>
      <c r="AC136" s="56">
        <v>15</v>
      </c>
      <c r="AD136" s="56">
        <v>10</v>
      </c>
      <c r="AE136" s="56">
        <v>5</v>
      </c>
      <c r="AF136" s="56">
        <v>1</v>
      </c>
    </row>
    <row r="137" spans="2:34" ht="99.2" customHeight="1" thickTop="1" x14ac:dyDescent="0.25">
      <c r="B137" s="65">
        <v>33</v>
      </c>
      <c r="C137" s="44" t="s">
        <v>519</v>
      </c>
      <c r="D137" s="68"/>
      <c r="E137" s="68" t="s">
        <v>420</v>
      </c>
      <c r="F137" s="68"/>
      <c r="G137" s="68"/>
      <c r="H137" s="68"/>
      <c r="I137" s="68"/>
      <c r="J137" s="78">
        <f t="shared" ref="J137:J139" si="18">AH137</f>
        <v>0.4</v>
      </c>
      <c r="K137" s="71" t="s">
        <v>468</v>
      </c>
      <c r="AA137" s="49">
        <f t="shared" ref="AA137:AA139" si="19">IF(D137="",0,$AA$55)</f>
        <v>0</v>
      </c>
      <c r="AB137" s="49">
        <f t="shared" ref="AB137:AB139" si="20">IF(E137="",0,$AB$55)</f>
        <v>20</v>
      </c>
      <c r="AC137" s="49">
        <f t="shared" ref="AC137:AC139" si="21">IF(F137="",0,$AC$55)</f>
        <v>0</v>
      </c>
      <c r="AD137" s="49">
        <f t="shared" ref="AD137:AD139" si="22">IF(G137="",0,$AD$55)</f>
        <v>0</v>
      </c>
      <c r="AE137" s="49">
        <f t="shared" ref="AE137:AE139" si="23">IF(H137="",0,$AE$55)</f>
        <v>0</v>
      </c>
      <c r="AF137" s="49">
        <f t="shared" ref="AF137:AF139" si="24">IF(I137="",0,$AF$55)</f>
        <v>0</v>
      </c>
      <c r="AG137" s="49">
        <f t="shared" ref="AG137:AG139" si="25">SUM(AA137:AF137)</f>
        <v>20</v>
      </c>
      <c r="AH137" s="49">
        <f>AG137/$AG$140</f>
        <v>0.4</v>
      </c>
    </row>
    <row r="138" spans="2:34" ht="99.2" customHeight="1" x14ac:dyDescent="0.25">
      <c r="B138" s="55">
        <v>34</v>
      </c>
      <c r="C138" s="45" t="s">
        <v>520</v>
      </c>
      <c r="D138" s="68"/>
      <c r="E138" s="68"/>
      <c r="F138" s="68" t="s">
        <v>420</v>
      </c>
      <c r="G138" s="68"/>
      <c r="H138" s="68"/>
      <c r="I138" s="68"/>
      <c r="J138" s="78">
        <f t="shared" si="18"/>
        <v>0.3</v>
      </c>
      <c r="K138" s="71" t="s">
        <v>469</v>
      </c>
      <c r="AA138" s="49">
        <f t="shared" si="19"/>
        <v>0</v>
      </c>
      <c r="AB138" s="49">
        <f t="shared" si="20"/>
        <v>0</v>
      </c>
      <c r="AC138" s="49">
        <f t="shared" si="21"/>
        <v>15</v>
      </c>
      <c r="AD138" s="49">
        <f t="shared" si="22"/>
        <v>0</v>
      </c>
      <c r="AE138" s="49">
        <f t="shared" si="23"/>
        <v>0</v>
      </c>
      <c r="AF138" s="49">
        <f t="shared" si="24"/>
        <v>0</v>
      </c>
      <c r="AG138" s="49">
        <f t="shared" si="25"/>
        <v>15</v>
      </c>
      <c r="AH138" s="49">
        <f>AG138/$AG$140</f>
        <v>0.3</v>
      </c>
    </row>
    <row r="139" spans="2:34" ht="99.2" customHeight="1" x14ac:dyDescent="0.25">
      <c r="B139" s="55">
        <v>35</v>
      </c>
      <c r="C139" s="45" t="s">
        <v>441</v>
      </c>
      <c r="D139" s="68"/>
      <c r="E139" s="68"/>
      <c r="F139" s="68" t="s">
        <v>420</v>
      </c>
      <c r="G139" s="68"/>
      <c r="H139" s="68"/>
      <c r="I139" s="68"/>
      <c r="J139" s="78">
        <f t="shared" si="18"/>
        <v>0.3</v>
      </c>
      <c r="K139" s="71" t="s">
        <v>470</v>
      </c>
      <c r="AA139" s="49">
        <f t="shared" si="19"/>
        <v>0</v>
      </c>
      <c r="AB139" s="49">
        <f t="shared" si="20"/>
        <v>0</v>
      </c>
      <c r="AC139" s="49">
        <f t="shared" si="21"/>
        <v>15</v>
      </c>
      <c r="AD139" s="49">
        <f t="shared" si="22"/>
        <v>0</v>
      </c>
      <c r="AE139" s="49">
        <f t="shared" si="23"/>
        <v>0</v>
      </c>
      <c r="AF139" s="49">
        <f t="shared" si="24"/>
        <v>0</v>
      </c>
      <c r="AG139" s="49">
        <f t="shared" si="25"/>
        <v>15</v>
      </c>
      <c r="AH139" s="49">
        <f>AG139/$AG$140</f>
        <v>0.3</v>
      </c>
    </row>
    <row r="140" spans="2:34" x14ac:dyDescent="0.25">
      <c r="B140" s="67"/>
      <c r="C140" s="67"/>
      <c r="D140" s="67"/>
      <c r="E140" s="67"/>
      <c r="F140" s="67"/>
      <c r="G140" s="67"/>
      <c r="H140" s="150" t="s">
        <v>477</v>
      </c>
      <c r="I140" s="150"/>
      <c r="J140" s="66">
        <f>SUM(J137:J139)</f>
        <v>1</v>
      </c>
      <c r="K140" s="67"/>
      <c r="AG140" s="49">
        <f>SUM(AG137:AG139)</f>
        <v>50</v>
      </c>
    </row>
    <row r="141" spans="2:34" x14ac:dyDescent="0.25">
      <c r="B141" s="67"/>
      <c r="C141" s="67"/>
      <c r="D141" s="67"/>
      <c r="E141" s="67"/>
      <c r="F141" s="67"/>
      <c r="G141" s="67"/>
      <c r="H141" s="67"/>
      <c r="I141" s="67"/>
      <c r="J141" s="67"/>
      <c r="K141" s="67"/>
    </row>
    <row r="142" spans="2:34" x14ac:dyDescent="0.25">
      <c r="B142" s="67"/>
      <c r="C142" s="67"/>
      <c r="D142" s="67"/>
      <c r="E142" s="67"/>
      <c r="F142" s="67"/>
      <c r="G142" s="67"/>
      <c r="H142" s="67"/>
      <c r="I142" s="67"/>
      <c r="J142" s="67"/>
      <c r="K142" s="67"/>
    </row>
    <row r="143" spans="2:34" x14ac:dyDescent="0.25">
      <c r="B143" s="67"/>
      <c r="C143" s="67"/>
      <c r="D143" s="67"/>
      <c r="E143" s="67"/>
      <c r="F143" s="67"/>
      <c r="G143" s="67"/>
      <c r="H143" s="67"/>
      <c r="I143" s="67"/>
      <c r="J143" s="67"/>
      <c r="K143" s="67"/>
    </row>
    <row r="144" spans="2:34" x14ac:dyDescent="0.25">
      <c r="B144" s="67"/>
      <c r="C144" s="67"/>
      <c r="D144" s="67"/>
      <c r="E144" s="67"/>
      <c r="F144" s="67"/>
      <c r="G144" s="67"/>
      <c r="H144" s="67"/>
      <c r="I144" s="67"/>
      <c r="J144" s="67"/>
      <c r="K144" s="67"/>
    </row>
    <row r="145" spans="1:43" x14ac:dyDescent="0.25">
      <c r="B145" s="152" t="s">
        <v>521</v>
      </c>
      <c r="C145" s="152"/>
      <c r="D145" s="152"/>
      <c r="E145" s="152"/>
      <c r="F145" s="152"/>
      <c r="G145" s="152"/>
      <c r="H145" s="152"/>
      <c r="I145" s="152"/>
      <c r="J145" s="152"/>
      <c r="K145" s="152"/>
    </row>
    <row r="146" spans="1:43" ht="15" customHeight="1" thickBot="1" x14ac:dyDescent="0.3">
      <c r="B146" s="153" t="s">
        <v>0</v>
      </c>
      <c r="C146" s="155" t="s">
        <v>2</v>
      </c>
      <c r="D146" s="157" t="s">
        <v>413</v>
      </c>
      <c r="E146" s="158"/>
      <c r="F146" s="158"/>
      <c r="G146" s="158"/>
      <c r="H146" s="158"/>
      <c r="I146" s="159"/>
      <c r="J146" s="54"/>
      <c r="K146" s="163" t="s">
        <v>415</v>
      </c>
    </row>
    <row r="147" spans="1:43" ht="15" customHeight="1" thickTop="1" thickBot="1" x14ac:dyDescent="0.3">
      <c r="B147" s="154"/>
      <c r="C147" s="156"/>
      <c r="D147" s="160"/>
      <c r="E147" s="161"/>
      <c r="F147" s="161"/>
      <c r="G147" s="161"/>
      <c r="H147" s="161"/>
      <c r="I147" s="162"/>
      <c r="J147" s="54"/>
      <c r="K147" s="164"/>
    </row>
    <row r="148" spans="1:43" ht="15" customHeight="1" thickTop="1" thickBot="1" x14ac:dyDescent="0.3">
      <c r="B148" s="154"/>
      <c r="C148" s="156"/>
      <c r="D148" s="150" t="s">
        <v>416</v>
      </c>
      <c r="E148" s="150"/>
      <c r="F148" s="150"/>
      <c r="G148" s="150"/>
      <c r="H148" s="150"/>
      <c r="I148" s="150"/>
      <c r="J148" s="54"/>
      <c r="K148" s="164"/>
    </row>
    <row r="149" spans="1:43" ht="15" thickTop="1" thickBot="1" x14ac:dyDescent="0.3">
      <c r="B149" s="154"/>
      <c r="C149" s="156"/>
      <c r="D149" s="150" t="s">
        <v>417</v>
      </c>
      <c r="E149" s="150"/>
      <c r="F149" s="150" t="s">
        <v>418</v>
      </c>
      <c r="G149" s="150"/>
      <c r="H149" s="150" t="s">
        <v>419</v>
      </c>
      <c r="I149" s="150"/>
      <c r="J149" s="41"/>
      <c r="K149" s="164"/>
      <c r="AA149" s="56">
        <v>25</v>
      </c>
      <c r="AB149" s="56">
        <v>20</v>
      </c>
      <c r="AC149" s="56">
        <v>15</v>
      </c>
      <c r="AD149" s="56">
        <v>10</v>
      </c>
      <c r="AE149" s="56">
        <v>5</v>
      </c>
      <c r="AF149" s="56">
        <v>1</v>
      </c>
    </row>
    <row r="150" spans="1:43" ht="99.2" customHeight="1" thickTop="1" x14ac:dyDescent="0.25">
      <c r="B150" s="65">
        <v>36</v>
      </c>
      <c r="C150" s="44" t="s">
        <v>522</v>
      </c>
      <c r="D150" s="68"/>
      <c r="E150" s="68"/>
      <c r="F150" s="68" t="s">
        <v>420</v>
      </c>
      <c r="G150" s="68"/>
      <c r="H150" s="68"/>
      <c r="I150" s="68"/>
      <c r="J150" s="78">
        <f>AH150</f>
        <v>0.6</v>
      </c>
      <c r="K150" s="71" t="s">
        <v>471</v>
      </c>
      <c r="AA150" s="49">
        <f>IF(D150="",0,$AA$55)</f>
        <v>0</v>
      </c>
      <c r="AB150" s="49">
        <f>IF(E150="",0,$AB$55)</f>
        <v>0</v>
      </c>
      <c r="AC150" s="49">
        <f>IF(F150="",0,$AC$55)</f>
        <v>15</v>
      </c>
      <c r="AD150" s="49">
        <f>IF(G150="",0,$AD$55)</f>
        <v>0</v>
      </c>
      <c r="AE150" s="49">
        <f>IF(H150="",0,$AE$55)</f>
        <v>0</v>
      </c>
      <c r="AF150" s="49">
        <f>IF(I150="",0,$AF$55)</f>
        <v>0</v>
      </c>
      <c r="AG150" s="49">
        <f>SUM(AA150:AF150)</f>
        <v>15</v>
      </c>
      <c r="AH150" s="49">
        <f>AG150/$AG$153</f>
        <v>0.6</v>
      </c>
    </row>
    <row r="151" spans="1:43" ht="99.2" customHeight="1" x14ac:dyDescent="0.25">
      <c r="B151" s="55">
        <v>37</v>
      </c>
      <c r="C151" s="45" t="s">
        <v>523</v>
      </c>
      <c r="D151" s="68"/>
      <c r="E151" s="68"/>
      <c r="F151" s="68"/>
      <c r="G151" s="68" t="s">
        <v>420</v>
      </c>
      <c r="H151" s="68"/>
      <c r="I151" s="68"/>
      <c r="J151" s="78">
        <f>AH151</f>
        <v>0.4</v>
      </c>
      <c r="K151" s="71" t="s">
        <v>472</v>
      </c>
      <c r="AA151" s="49">
        <f>IF(D151="",0,$AA$55)</f>
        <v>0</v>
      </c>
      <c r="AB151" s="49">
        <f>IF(E151="",0,$AB$55)</f>
        <v>0</v>
      </c>
      <c r="AC151" s="49">
        <f>IF(F151="",0,$AC$55)</f>
        <v>0</v>
      </c>
      <c r="AD151" s="49">
        <f>IF(G151="",0,$AD$55)</f>
        <v>10</v>
      </c>
      <c r="AE151" s="49">
        <f>IF(H151="",0,$AE$55)</f>
        <v>0</v>
      </c>
      <c r="AF151" s="49">
        <f>IF(I151="",0,$AF$55)</f>
        <v>0</v>
      </c>
      <c r="AG151" s="49">
        <f>SUM(AA151:AF151)</f>
        <v>10</v>
      </c>
      <c r="AH151" s="49">
        <f>AG151/$AG$153</f>
        <v>0.4</v>
      </c>
    </row>
    <row r="152" spans="1:43" ht="99.2" customHeight="1" x14ac:dyDescent="0.25">
      <c r="B152" s="55">
        <v>38</v>
      </c>
      <c r="C152" s="45" t="s">
        <v>524</v>
      </c>
      <c r="D152" s="68"/>
      <c r="E152" s="68"/>
      <c r="F152" s="68"/>
      <c r="G152" s="68"/>
      <c r="H152" s="68" t="s">
        <v>420</v>
      </c>
      <c r="I152" s="68"/>
      <c r="J152" s="78">
        <f>AH152</f>
        <v>0.2</v>
      </c>
      <c r="K152" s="71" t="s">
        <v>473</v>
      </c>
      <c r="AA152" s="49">
        <f>IF(D152="",0,$AA$55)</f>
        <v>0</v>
      </c>
      <c r="AB152" s="49">
        <f>IF(E152="",0,$AB$55)</f>
        <v>0</v>
      </c>
      <c r="AC152" s="49">
        <f>IF(F152="",0,$AC$55)</f>
        <v>0</v>
      </c>
      <c r="AD152" s="49">
        <f>IF(G152="",0,$AD$55)</f>
        <v>0</v>
      </c>
      <c r="AE152" s="49">
        <f>IF(H152="",0,$AE$55)</f>
        <v>5</v>
      </c>
      <c r="AF152" s="49">
        <f>IF(I152="",0,$AF$55)</f>
        <v>0</v>
      </c>
      <c r="AG152" s="49">
        <f>SUM(AA152:AF152)</f>
        <v>5</v>
      </c>
      <c r="AH152" s="49">
        <f>AG152/$AG$153</f>
        <v>0.2</v>
      </c>
    </row>
    <row r="153" spans="1:43" x14ac:dyDescent="0.25">
      <c r="H153" s="151" t="s">
        <v>477</v>
      </c>
      <c r="I153" s="151"/>
      <c r="J153" s="89">
        <f>SUM(J150:J151)</f>
        <v>1</v>
      </c>
      <c r="AG153" s="49">
        <f>SUM(AG150:AG151)</f>
        <v>25</v>
      </c>
    </row>
    <row r="154" spans="1:43" s="48" customFormat="1" x14ac:dyDescent="0.25">
      <c r="A154" s="83"/>
      <c r="B154" s="83"/>
      <c r="C154" s="83"/>
      <c r="D154" s="83"/>
      <c r="E154" s="83"/>
      <c r="F154" s="83"/>
      <c r="G154" s="83"/>
      <c r="H154" s="83"/>
      <c r="I154" s="83"/>
      <c r="J154" s="83"/>
      <c r="K154" s="83"/>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50"/>
      <c r="AN154" s="50"/>
      <c r="AO154" s="50"/>
      <c r="AP154" s="50"/>
      <c r="AQ154" s="50"/>
    </row>
    <row r="155" spans="1:43" s="48" customFormat="1" x14ac:dyDescent="0.25">
      <c r="A155" s="83"/>
      <c r="B155" s="83"/>
      <c r="C155" s="83"/>
      <c r="D155" s="83"/>
      <c r="E155" s="83"/>
      <c r="F155" s="83"/>
      <c r="G155" s="83"/>
      <c r="H155" s="83"/>
      <c r="I155" s="83"/>
      <c r="J155" s="83"/>
      <c r="K155" s="83"/>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50"/>
      <c r="AN155" s="50"/>
      <c r="AO155" s="50"/>
      <c r="AP155" s="50"/>
      <c r="AQ155" s="50"/>
    </row>
    <row r="156" spans="1:43" s="48" customFormat="1" x14ac:dyDescent="0.25">
      <c r="A156" s="83"/>
      <c r="B156" s="83"/>
      <c r="C156" s="83"/>
      <c r="D156" s="83"/>
      <c r="E156" s="83"/>
      <c r="F156" s="83"/>
      <c r="G156" s="83"/>
      <c r="H156" s="83"/>
      <c r="I156" s="83"/>
      <c r="J156" s="83"/>
      <c r="K156" s="83"/>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50"/>
      <c r="AN156" s="50"/>
      <c r="AO156" s="50"/>
      <c r="AP156" s="50"/>
      <c r="AQ156" s="50"/>
    </row>
    <row r="157" spans="1:43" s="48" customFormat="1" x14ac:dyDescent="0.25">
      <c r="A157" s="83"/>
      <c r="B157" s="83"/>
      <c r="C157" s="83"/>
      <c r="D157" s="83"/>
      <c r="E157" s="83"/>
      <c r="F157" s="83"/>
      <c r="G157" s="83"/>
      <c r="H157" s="83"/>
      <c r="I157" s="83"/>
      <c r="J157" s="83"/>
      <c r="K157" s="83"/>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50"/>
      <c r="AN157" s="50"/>
      <c r="AO157" s="50"/>
      <c r="AP157" s="50"/>
      <c r="AQ157" s="50"/>
    </row>
    <row r="158" spans="1:43" s="48" customFormat="1" x14ac:dyDescent="0.25">
      <c r="A158" s="83"/>
      <c r="B158" s="83"/>
      <c r="C158" s="83"/>
      <c r="D158" s="83"/>
      <c r="E158" s="83"/>
      <c r="F158" s="83"/>
      <c r="G158" s="83"/>
      <c r="H158" s="83"/>
      <c r="I158" s="83"/>
      <c r="J158" s="83"/>
      <c r="K158" s="83"/>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50"/>
      <c r="AN158" s="50"/>
      <c r="AO158" s="50"/>
      <c r="AP158" s="50"/>
      <c r="AQ158" s="50"/>
    </row>
    <row r="159" spans="1:43" s="48" customFormat="1" x14ac:dyDescent="0.25">
      <c r="A159" s="83"/>
      <c r="B159" s="83"/>
      <c r="C159" s="83"/>
      <c r="D159" s="83"/>
      <c r="E159" s="83"/>
      <c r="F159" s="83"/>
      <c r="G159" s="83"/>
      <c r="H159" s="83"/>
      <c r="I159" s="83"/>
      <c r="J159" s="83"/>
      <c r="K159" s="83"/>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50"/>
      <c r="AN159" s="50"/>
      <c r="AO159" s="50"/>
      <c r="AP159" s="50"/>
      <c r="AQ159" s="50"/>
    </row>
    <row r="160" spans="1:43" s="48" customFormat="1" x14ac:dyDescent="0.25">
      <c r="A160" s="83"/>
      <c r="B160" s="83"/>
      <c r="C160" s="83"/>
      <c r="D160" s="83"/>
      <c r="E160" s="83"/>
      <c r="F160" s="83"/>
      <c r="G160" s="83"/>
      <c r="H160" s="83"/>
      <c r="I160" s="83"/>
      <c r="J160" s="83"/>
      <c r="K160" s="83"/>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50"/>
      <c r="AN160" s="50"/>
      <c r="AO160" s="50"/>
      <c r="AP160" s="50"/>
      <c r="AQ160" s="50"/>
    </row>
    <row r="161" spans="1:43" s="48" customFormat="1" x14ac:dyDescent="0.25">
      <c r="A161" s="83"/>
      <c r="B161" s="83"/>
      <c r="C161" s="83"/>
      <c r="D161" s="83"/>
      <c r="E161" s="83"/>
      <c r="F161" s="83"/>
      <c r="G161" s="83"/>
      <c r="H161" s="83"/>
      <c r="I161" s="83"/>
      <c r="J161" s="83"/>
      <c r="K161" s="83"/>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50"/>
      <c r="AN161" s="50"/>
      <c r="AO161" s="50"/>
      <c r="AP161" s="50"/>
      <c r="AQ161" s="50"/>
    </row>
    <row r="162" spans="1:43" s="48" customFormat="1" x14ac:dyDescent="0.25">
      <c r="A162" s="83"/>
      <c r="B162" s="83"/>
      <c r="C162" s="83"/>
      <c r="D162" s="83"/>
      <c r="E162" s="83"/>
      <c r="F162" s="83"/>
      <c r="G162" s="83"/>
      <c r="H162" s="83"/>
      <c r="I162" s="83"/>
      <c r="J162" s="83"/>
      <c r="K162" s="83"/>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50"/>
      <c r="AN162" s="50"/>
      <c r="AO162" s="50"/>
      <c r="AP162" s="50"/>
      <c r="AQ162" s="50"/>
    </row>
    <row r="163" spans="1:43" s="48" customFormat="1" x14ac:dyDescent="0.25">
      <c r="A163" s="83"/>
      <c r="B163" s="83"/>
      <c r="C163" s="83"/>
      <c r="D163" s="83"/>
      <c r="E163" s="83"/>
      <c r="F163" s="83"/>
      <c r="G163" s="83"/>
      <c r="H163" s="83"/>
      <c r="I163" s="83"/>
      <c r="J163" s="83"/>
      <c r="K163" s="83"/>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50"/>
      <c r="AN163" s="50"/>
      <c r="AO163" s="50"/>
      <c r="AP163" s="50"/>
      <c r="AQ163" s="50"/>
    </row>
    <row r="164" spans="1:43" s="48" customFormat="1" x14ac:dyDescent="0.25">
      <c r="A164" s="83"/>
      <c r="B164" s="83"/>
      <c r="C164" s="83"/>
      <c r="D164" s="83"/>
      <c r="E164" s="83"/>
      <c r="F164" s="83"/>
      <c r="G164" s="83"/>
      <c r="H164" s="83"/>
      <c r="I164" s="83"/>
      <c r="J164" s="83"/>
      <c r="K164" s="83"/>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c r="AN164" s="50"/>
      <c r="AO164" s="50"/>
      <c r="AP164" s="50"/>
      <c r="AQ164" s="50"/>
    </row>
    <row r="165" spans="1:43" s="48" customFormat="1" x14ac:dyDescent="0.25">
      <c r="A165" s="83"/>
      <c r="B165" s="83"/>
      <c r="C165" s="83"/>
      <c r="D165" s="83"/>
      <c r="E165" s="83"/>
      <c r="F165" s="83"/>
      <c r="G165" s="83"/>
      <c r="H165" s="83"/>
      <c r="I165" s="83"/>
      <c r="J165" s="83"/>
      <c r="K165" s="83"/>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50"/>
      <c r="AN165" s="50"/>
      <c r="AO165" s="50"/>
      <c r="AP165" s="50"/>
      <c r="AQ165" s="50"/>
    </row>
    <row r="166" spans="1:43" s="48" customFormat="1" x14ac:dyDescent="0.25">
      <c r="A166" s="83"/>
      <c r="B166" s="83"/>
      <c r="C166" s="83"/>
      <c r="D166" s="83"/>
      <c r="E166" s="83"/>
      <c r="F166" s="83"/>
      <c r="G166" s="83"/>
      <c r="H166" s="83"/>
      <c r="I166" s="83"/>
      <c r="J166" s="83"/>
      <c r="K166" s="83"/>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50"/>
      <c r="AN166" s="50"/>
      <c r="AO166" s="50"/>
      <c r="AP166" s="50"/>
      <c r="AQ166" s="50"/>
    </row>
    <row r="167" spans="1:43" s="48" customFormat="1" x14ac:dyDescent="0.25">
      <c r="A167" s="83"/>
      <c r="B167" s="83"/>
      <c r="C167" s="83"/>
      <c r="D167" s="83"/>
      <c r="E167" s="83"/>
      <c r="F167" s="83"/>
      <c r="G167" s="83"/>
      <c r="H167" s="83"/>
      <c r="I167" s="83"/>
      <c r="J167" s="83"/>
      <c r="K167" s="83"/>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50"/>
      <c r="AN167" s="50"/>
      <c r="AO167" s="50"/>
      <c r="AP167" s="50"/>
      <c r="AQ167" s="50"/>
    </row>
    <row r="168" spans="1:43" s="48" customFormat="1" x14ac:dyDescent="0.25">
      <c r="A168" s="83"/>
      <c r="B168" s="83"/>
      <c r="C168" s="83"/>
      <c r="D168" s="83"/>
      <c r="E168" s="83"/>
      <c r="F168" s="83"/>
      <c r="G168" s="83"/>
      <c r="H168" s="83"/>
      <c r="I168" s="83"/>
      <c r="J168" s="83"/>
      <c r="K168" s="83"/>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50"/>
      <c r="AN168" s="50"/>
      <c r="AO168" s="50"/>
      <c r="AP168" s="50"/>
      <c r="AQ168" s="50"/>
    </row>
    <row r="169" spans="1:43" s="48" customFormat="1" x14ac:dyDescent="0.25">
      <c r="A169" s="83"/>
      <c r="B169" s="83"/>
      <c r="C169" s="83"/>
      <c r="D169" s="83"/>
      <c r="E169" s="83"/>
      <c r="F169" s="83"/>
      <c r="G169" s="83"/>
      <c r="H169" s="83"/>
      <c r="I169" s="83"/>
      <c r="J169" s="83"/>
      <c r="K169" s="83"/>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c r="AN169" s="50"/>
      <c r="AO169" s="50"/>
      <c r="AP169" s="50"/>
      <c r="AQ169" s="50"/>
    </row>
    <row r="170" spans="1:43" s="48" customFormat="1" x14ac:dyDescent="0.25">
      <c r="A170" s="83"/>
      <c r="B170" s="83"/>
      <c r="C170" s="83"/>
      <c r="D170" s="83"/>
      <c r="E170" s="83"/>
      <c r="F170" s="83"/>
      <c r="G170" s="83"/>
      <c r="H170" s="83"/>
      <c r="I170" s="83"/>
      <c r="J170" s="83"/>
      <c r="K170" s="83"/>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50"/>
      <c r="AN170" s="50"/>
      <c r="AO170" s="50"/>
      <c r="AP170" s="50"/>
      <c r="AQ170" s="50"/>
    </row>
    <row r="171" spans="1:43" s="48" customFormat="1" x14ac:dyDescent="0.25">
      <c r="A171" s="83"/>
      <c r="B171" s="83"/>
      <c r="C171" s="83"/>
      <c r="D171" s="83"/>
      <c r="E171" s="83"/>
      <c r="F171" s="83"/>
      <c r="G171" s="83"/>
      <c r="H171" s="83"/>
      <c r="I171" s="83"/>
      <c r="J171" s="83"/>
      <c r="K171" s="83"/>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50"/>
      <c r="AN171" s="50"/>
      <c r="AO171" s="50"/>
      <c r="AP171" s="50"/>
      <c r="AQ171" s="50"/>
    </row>
    <row r="172" spans="1:43" s="48" customFormat="1" x14ac:dyDescent="0.25">
      <c r="A172" s="83"/>
      <c r="B172" s="83"/>
      <c r="C172" s="83"/>
      <c r="D172" s="83"/>
      <c r="E172" s="83"/>
      <c r="F172" s="83"/>
      <c r="G172" s="83"/>
      <c r="H172" s="83"/>
      <c r="I172" s="83"/>
      <c r="J172" s="83"/>
      <c r="K172" s="83"/>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50"/>
      <c r="AN172" s="50"/>
      <c r="AO172" s="50"/>
      <c r="AP172" s="50"/>
      <c r="AQ172" s="50"/>
    </row>
    <row r="173" spans="1:43" s="48" customFormat="1" x14ac:dyDescent="0.25">
      <c r="A173" s="83"/>
      <c r="B173" s="83"/>
      <c r="C173" s="83"/>
      <c r="D173" s="83"/>
      <c r="E173" s="83"/>
      <c r="F173" s="83"/>
      <c r="G173" s="83"/>
      <c r="H173" s="83"/>
      <c r="I173" s="83"/>
      <c r="J173" s="83"/>
      <c r="K173" s="83"/>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50"/>
      <c r="AN173" s="50"/>
      <c r="AO173" s="50"/>
      <c r="AP173" s="50"/>
      <c r="AQ173" s="50"/>
    </row>
    <row r="174" spans="1:43" s="48" customFormat="1" x14ac:dyDescent="0.25">
      <c r="A174" s="83"/>
      <c r="B174" s="83"/>
      <c r="C174" s="83"/>
      <c r="D174" s="83"/>
      <c r="E174" s="83"/>
      <c r="F174" s="83"/>
      <c r="G174" s="83"/>
      <c r="H174" s="83"/>
      <c r="I174" s="83"/>
      <c r="J174" s="83"/>
      <c r="K174" s="83"/>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50"/>
      <c r="AN174" s="50"/>
      <c r="AO174" s="50"/>
      <c r="AP174" s="50"/>
      <c r="AQ174" s="50"/>
    </row>
    <row r="175" spans="1:43" s="48" customFormat="1" x14ac:dyDescent="0.25">
      <c r="A175" s="83"/>
      <c r="B175" s="83"/>
      <c r="C175" s="83"/>
      <c r="D175" s="83"/>
      <c r="E175" s="83"/>
      <c r="F175" s="83"/>
      <c r="G175" s="83"/>
      <c r="H175" s="83"/>
      <c r="I175" s="83"/>
      <c r="J175" s="83"/>
      <c r="K175" s="83"/>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50"/>
      <c r="AN175" s="50"/>
      <c r="AO175" s="50"/>
      <c r="AP175" s="50"/>
      <c r="AQ175" s="50"/>
    </row>
    <row r="176" spans="1:43" s="48" customFormat="1" x14ac:dyDescent="0.25">
      <c r="A176" s="83"/>
      <c r="B176" s="83"/>
      <c r="C176" s="83"/>
      <c r="D176" s="83"/>
      <c r="E176" s="83"/>
      <c r="F176" s="83"/>
      <c r="G176" s="83"/>
      <c r="H176" s="83"/>
      <c r="I176" s="83"/>
      <c r="J176" s="83"/>
      <c r="K176" s="83"/>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50"/>
      <c r="AN176" s="50"/>
      <c r="AO176" s="50"/>
      <c r="AP176" s="50"/>
      <c r="AQ176" s="50"/>
    </row>
    <row r="177" spans="1:43" s="48" customFormat="1" x14ac:dyDescent="0.25">
      <c r="A177" s="83"/>
      <c r="B177" s="83"/>
      <c r="C177" s="83"/>
      <c r="D177" s="83"/>
      <c r="E177" s="83"/>
      <c r="F177" s="83"/>
      <c r="G177" s="83"/>
      <c r="H177" s="83"/>
      <c r="I177" s="83"/>
      <c r="J177" s="83"/>
      <c r="K177" s="83"/>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50"/>
      <c r="AN177" s="50"/>
      <c r="AO177" s="50"/>
      <c r="AP177" s="50"/>
      <c r="AQ177" s="50"/>
    </row>
    <row r="178" spans="1:43" s="48" customFormat="1" x14ac:dyDescent="0.25">
      <c r="A178" s="83"/>
      <c r="B178" s="83"/>
      <c r="C178" s="83"/>
      <c r="D178" s="83"/>
      <c r="E178" s="83"/>
      <c r="F178" s="83"/>
      <c r="G178" s="83"/>
      <c r="H178" s="83"/>
      <c r="I178" s="83"/>
      <c r="J178" s="83"/>
      <c r="K178" s="83"/>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50"/>
      <c r="AN178" s="50"/>
      <c r="AO178" s="50"/>
      <c r="AP178" s="50"/>
      <c r="AQ178" s="50"/>
    </row>
    <row r="179" spans="1:43" s="48" customFormat="1" x14ac:dyDescent="0.25">
      <c r="A179" s="83"/>
      <c r="B179" s="83"/>
      <c r="C179" s="83"/>
      <c r="D179" s="83"/>
      <c r="E179" s="83"/>
      <c r="F179" s="83"/>
      <c r="G179" s="83"/>
      <c r="H179" s="83"/>
      <c r="I179" s="83"/>
      <c r="J179" s="83"/>
      <c r="K179" s="83"/>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50"/>
      <c r="AN179" s="50"/>
      <c r="AO179" s="50"/>
      <c r="AP179" s="50"/>
      <c r="AQ179" s="50"/>
    </row>
    <row r="180" spans="1:43" s="48" customFormat="1" x14ac:dyDescent="0.25">
      <c r="A180" s="83"/>
      <c r="B180" s="83"/>
      <c r="C180" s="83"/>
      <c r="D180" s="83"/>
      <c r="E180" s="83"/>
      <c r="F180" s="83"/>
      <c r="G180" s="83"/>
      <c r="H180" s="83"/>
      <c r="I180" s="83"/>
      <c r="J180" s="83"/>
      <c r="K180" s="83"/>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50"/>
      <c r="AN180" s="50"/>
      <c r="AO180" s="50"/>
      <c r="AP180" s="50"/>
      <c r="AQ180" s="50"/>
    </row>
    <row r="181" spans="1:43" s="48" customFormat="1" x14ac:dyDescent="0.25">
      <c r="A181" s="83"/>
      <c r="B181" s="83"/>
      <c r="C181" s="83"/>
      <c r="D181" s="83"/>
      <c r="E181" s="83"/>
      <c r="F181" s="83"/>
      <c r="G181" s="83"/>
      <c r="H181" s="83"/>
      <c r="I181" s="83"/>
      <c r="J181" s="83"/>
      <c r="K181" s="83"/>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50"/>
      <c r="AN181" s="50"/>
      <c r="AO181" s="50"/>
      <c r="AP181" s="50"/>
      <c r="AQ181" s="50"/>
    </row>
    <row r="182" spans="1:43" s="48" customFormat="1" x14ac:dyDescent="0.25">
      <c r="A182" s="83"/>
      <c r="B182" s="83"/>
      <c r="C182" s="83"/>
      <c r="D182" s="83"/>
      <c r="E182" s="83"/>
      <c r="F182" s="83"/>
      <c r="G182" s="83"/>
      <c r="H182" s="83"/>
      <c r="I182" s="83"/>
      <c r="J182" s="83"/>
      <c r="K182" s="83"/>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50"/>
      <c r="AN182" s="50"/>
      <c r="AO182" s="50"/>
      <c r="AP182" s="50"/>
      <c r="AQ182" s="50"/>
    </row>
    <row r="183" spans="1:43" s="48" customFormat="1" x14ac:dyDescent="0.25">
      <c r="A183" s="83"/>
      <c r="B183" s="83"/>
      <c r="C183" s="83"/>
      <c r="D183" s="83"/>
      <c r="E183" s="83"/>
      <c r="F183" s="83"/>
      <c r="G183" s="83"/>
      <c r="H183" s="83"/>
      <c r="I183" s="83"/>
      <c r="J183" s="83"/>
      <c r="K183" s="83"/>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50"/>
      <c r="AN183" s="50"/>
      <c r="AO183" s="50"/>
      <c r="AP183" s="50"/>
      <c r="AQ183" s="50"/>
    </row>
    <row r="184" spans="1:43" s="48" customFormat="1" x14ac:dyDescent="0.25">
      <c r="A184" s="83"/>
      <c r="B184" s="83"/>
      <c r="C184" s="83"/>
      <c r="D184" s="83"/>
      <c r="E184" s="83"/>
      <c r="F184" s="83"/>
      <c r="G184" s="83"/>
      <c r="H184" s="83"/>
      <c r="I184" s="83"/>
      <c r="J184" s="83"/>
      <c r="K184" s="83"/>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50"/>
      <c r="AN184" s="50"/>
      <c r="AO184" s="50"/>
      <c r="AP184" s="50"/>
      <c r="AQ184" s="50"/>
    </row>
    <row r="185" spans="1:43" s="48" customFormat="1" x14ac:dyDescent="0.25">
      <c r="A185" s="83"/>
      <c r="B185" s="83"/>
      <c r="C185" s="83"/>
      <c r="D185" s="83"/>
      <c r="E185" s="83"/>
      <c r="F185" s="83"/>
      <c r="G185" s="83"/>
      <c r="H185" s="83"/>
      <c r="I185" s="83"/>
      <c r="J185" s="83"/>
      <c r="K185" s="83"/>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50"/>
      <c r="AN185" s="50"/>
      <c r="AO185" s="50"/>
      <c r="AP185" s="50"/>
      <c r="AQ185" s="50"/>
    </row>
    <row r="186" spans="1:43" s="48" customFormat="1" x14ac:dyDescent="0.25">
      <c r="A186" s="83"/>
      <c r="B186" s="83"/>
      <c r="C186" s="83"/>
      <c r="D186" s="83"/>
      <c r="E186" s="83"/>
      <c r="F186" s="83"/>
      <c r="G186" s="83"/>
      <c r="H186" s="83"/>
      <c r="I186" s="83"/>
      <c r="J186" s="83"/>
      <c r="K186" s="83"/>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50"/>
      <c r="AN186" s="50"/>
      <c r="AO186" s="50"/>
      <c r="AP186" s="50"/>
      <c r="AQ186" s="50"/>
    </row>
    <row r="187" spans="1:43" s="48" customFormat="1" x14ac:dyDescent="0.25">
      <c r="A187" s="83"/>
      <c r="B187" s="83"/>
      <c r="C187" s="83"/>
      <c r="D187" s="83"/>
      <c r="E187" s="83"/>
      <c r="F187" s="83"/>
      <c r="G187" s="83"/>
      <c r="H187" s="83"/>
      <c r="I187" s="83"/>
      <c r="J187" s="83"/>
      <c r="K187" s="83"/>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50"/>
      <c r="AN187" s="50"/>
      <c r="AO187" s="50"/>
      <c r="AP187" s="50"/>
      <c r="AQ187" s="50"/>
    </row>
    <row r="188" spans="1:43" s="48" customFormat="1" x14ac:dyDescent="0.25">
      <c r="A188" s="83"/>
      <c r="B188" s="83"/>
      <c r="C188" s="83"/>
      <c r="D188" s="83"/>
      <c r="E188" s="83"/>
      <c r="F188" s="83"/>
      <c r="G188" s="83"/>
      <c r="H188" s="83"/>
      <c r="I188" s="83"/>
      <c r="J188" s="83"/>
      <c r="K188" s="83"/>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50"/>
      <c r="AN188" s="50"/>
      <c r="AO188" s="50"/>
      <c r="AP188" s="50"/>
      <c r="AQ188" s="50"/>
    </row>
    <row r="189" spans="1:43" s="48" customFormat="1" x14ac:dyDescent="0.25">
      <c r="A189" s="83"/>
      <c r="B189" s="83"/>
      <c r="C189" s="83"/>
      <c r="D189" s="83"/>
      <c r="E189" s="83"/>
      <c r="F189" s="83"/>
      <c r="G189" s="83"/>
      <c r="H189" s="83"/>
      <c r="I189" s="83"/>
      <c r="J189" s="83"/>
      <c r="K189" s="83"/>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50"/>
      <c r="AN189" s="50"/>
      <c r="AO189" s="50"/>
      <c r="AP189" s="50"/>
      <c r="AQ189" s="50"/>
    </row>
    <row r="190" spans="1:43" s="48" customFormat="1" x14ac:dyDescent="0.25">
      <c r="A190" s="83"/>
      <c r="B190" s="83"/>
      <c r="C190" s="83"/>
      <c r="D190" s="83"/>
      <c r="E190" s="83"/>
      <c r="F190" s="83"/>
      <c r="G190" s="83"/>
      <c r="H190" s="83"/>
      <c r="I190" s="83"/>
      <c r="J190" s="83"/>
      <c r="K190" s="83"/>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50"/>
      <c r="AN190" s="50"/>
      <c r="AO190" s="50"/>
      <c r="AP190" s="50"/>
      <c r="AQ190" s="50"/>
    </row>
    <row r="191" spans="1:43" s="48" customFormat="1" x14ac:dyDescent="0.25">
      <c r="A191" s="83"/>
      <c r="B191" s="83"/>
      <c r="C191" s="83"/>
      <c r="D191" s="83"/>
      <c r="E191" s="83"/>
      <c r="F191" s="83"/>
      <c r="G191" s="83"/>
      <c r="H191" s="83"/>
      <c r="I191" s="83"/>
      <c r="J191" s="83"/>
      <c r="K191" s="83"/>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50"/>
      <c r="AN191" s="50"/>
      <c r="AO191" s="50"/>
      <c r="AP191" s="50"/>
      <c r="AQ191" s="50"/>
    </row>
    <row r="192" spans="1:43" s="48" customFormat="1" x14ac:dyDescent="0.25">
      <c r="A192" s="83"/>
      <c r="B192" s="83"/>
      <c r="C192" s="83"/>
      <c r="D192" s="83"/>
      <c r="E192" s="83"/>
      <c r="F192" s="83"/>
      <c r="G192" s="83"/>
      <c r="H192" s="83"/>
      <c r="I192" s="83"/>
      <c r="J192" s="83"/>
      <c r="K192" s="83"/>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50"/>
      <c r="AN192" s="50"/>
      <c r="AO192" s="50"/>
      <c r="AP192" s="50"/>
      <c r="AQ192" s="50"/>
    </row>
    <row r="193" spans="1:43" s="48" customFormat="1" x14ac:dyDescent="0.25">
      <c r="A193" s="83"/>
      <c r="B193" s="83"/>
      <c r="C193" s="83"/>
      <c r="D193" s="83"/>
      <c r="E193" s="83"/>
      <c r="F193" s="83"/>
      <c r="G193" s="83"/>
      <c r="H193" s="83"/>
      <c r="I193" s="83"/>
      <c r="J193" s="83"/>
      <c r="K193" s="83"/>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50"/>
      <c r="AN193" s="50"/>
      <c r="AO193" s="50"/>
      <c r="AP193" s="50"/>
      <c r="AQ193" s="50"/>
    </row>
    <row r="194" spans="1:43" s="48" customFormat="1" x14ac:dyDescent="0.25">
      <c r="A194" s="83"/>
      <c r="B194" s="83"/>
      <c r="C194" s="83"/>
      <c r="D194" s="83"/>
      <c r="E194" s="83"/>
      <c r="F194" s="83"/>
      <c r="G194" s="83"/>
      <c r="H194" s="83"/>
      <c r="I194" s="83"/>
      <c r="J194" s="83"/>
      <c r="K194" s="83"/>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50"/>
      <c r="AN194" s="50"/>
      <c r="AO194" s="50"/>
      <c r="AP194" s="50"/>
      <c r="AQ194" s="50"/>
    </row>
    <row r="195" spans="1:43" s="48" customFormat="1" x14ac:dyDescent="0.25">
      <c r="A195" s="83"/>
      <c r="B195" s="83"/>
      <c r="C195" s="83"/>
      <c r="D195" s="83"/>
      <c r="E195" s="83"/>
      <c r="F195" s="83"/>
      <c r="G195" s="83"/>
      <c r="H195" s="83"/>
      <c r="I195" s="83"/>
      <c r="J195" s="83"/>
      <c r="K195" s="83"/>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50"/>
      <c r="AN195" s="50"/>
      <c r="AO195" s="50"/>
      <c r="AP195" s="50"/>
      <c r="AQ195" s="50"/>
    </row>
    <row r="196" spans="1:43" s="48" customFormat="1" x14ac:dyDescent="0.25">
      <c r="A196" s="83"/>
      <c r="B196" s="83"/>
      <c r="C196" s="83"/>
      <c r="D196" s="83"/>
      <c r="E196" s="83"/>
      <c r="F196" s="83"/>
      <c r="G196" s="83"/>
      <c r="H196" s="83"/>
      <c r="I196" s="83"/>
      <c r="J196" s="83"/>
      <c r="K196" s="83"/>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50"/>
      <c r="AN196" s="50"/>
      <c r="AO196" s="50"/>
      <c r="AP196" s="50"/>
      <c r="AQ196" s="50"/>
    </row>
    <row r="197" spans="1:43" s="48" customFormat="1" x14ac:dyDescent="0.25">
      <c r="A197" s="83"/>
      <c r="B197" s="83"/>
      <c r="C197" s="83"/>
      <c r="D197" s="83"/>
      <c r="E197" s="83"/>
      <c r="F197" s="83"/>
      <c r="G197" s="83"/>
      <c r="H197" s="83"/>
      <c r="I197" s="83"/>
      <c r="J197" s="83"/>
      <c r="K197" s="83"/>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50"/>
      <c r="AN197" s="50"/>
      <c r="AO197" s="50"/>
      <c r="AP197" s="50"/>
      <c r="AQ197" s="50"/>
    </row>
    <row r="198" spans="1:43" s="48" customFormat="1" x14ac:dyDescent="0.25">
      <c r="A198" s="83"/>
      <c r="B198" s="83"/>
      <c r="C198" s="83"/>
      <c r="D198" s="83"/>
      <c r="E198" s="83"/>
      <c r="F198" s="83"/>
      <c r="G198" s="83"/>
      <c r="H198" s="83"/>
      <c r="I198" s="83"/>
      <c r="J198" s="83"/>
      <c r="K198" s="83"/>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50"/>
      <c r="AN198" s="50"/>
      <c r="AO198" s="50"/>
      <c r="AP198" s="50"/>
      <c r="AQ198" s="50"/>
    </row>
    <row r="199" spans="1:43" s="48" customFormat="1" x14ac:dyDescent="0.25">
      <c r="A199" s="83"/>
      <c r="B199" s="83"/>
      <c r="C199" s="83"/>
      <c r="D199" s="83"/>
      <c r="E199" s="83"/>
      <c r="F199" s="83"/>
      <c r="G199" s="83"/>
      <c r="H199" s="83"/>
      <c r="I199" s="83"/>
      <c r="J199" s="83"/>
      <c r="K199" s="83"/>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50"/>
      <c r="AN199" s="50"/>
      <c r="AO199" s="50"/>
      <c r="AP199" s="50"/>
      <c r="AQ199" s="50"/>
    </row>
    <row r="200" spans="1:43" s="48" customFormat="1" x14ac:dyDescent="0.25">
      <c r="A200" s="83"/>
      <c r="B200" s="83"/>
      <c r="C200" s="83"/>
      <c r="D200" s="83"/>
      <c r="E200" s="83"/>
      <c r="F200" s="83"/>
      <c r="G200" s="83"/>
      <c r="H200" s="83"/>
      <c r="I200" s="83"/>
      <c r="J200" s="83"/>
      <c r="K200" s="83"/>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50"/>
      <c r="AN200" s="50"/>
      <c r="AO200" s="50"/>
      <c r="AP200" s="50"/>
      <c r="AQ200" s="50"/>
    </row>
    <row r="201" spans="1:43" s="48" customFormat="1" x14ac:dyDescent="0.25">
      <c r="A201" s="83"/>
      <c r="B201" s="83"/>
      <c r="C201" s="83"/>
      <c r="D201" s="83"/>
      <c r="E201" s="83"/>
      <c r="F201" s="83"/>
      <c r="G201" s="83"/>
      <c r="H201" s="83"/>
      <c r="I201" s="83"/>
      <c r="J201" s="83"/>
      <c r="K201" s="83"/>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50"/>
      <c r="AN201" s="50"/>
      <c r="AO201" s="50"/>
      <c r="AP201" s="50"/>
      <c r="AQ201" s="50"/>
    </row>
    <row r="202" spans="1:43" s="48" customFormat="1" x14ac:dyDescent="0.25">
      <c r="A202" s="83"/>
      <c r="B202" s="83"/>
      <c r="C202" s="83"/>
      <c r="D202" s="83"/>
      <c r="E202" s="83"/>
      <c r="F202" s="83"/>
      <c r="G202" s="83"/>
      <c r="H202" s="83"/>
      <c r="I202" s="83"/>
      <c r="J202" s="83"/>
      <c r="K202" s="83"/>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50"/>
      <c r="AN202" s="50"/>
      <c r="AO202" s="50"/>
      <c r="AP202" s="50"/>
      <c r="AQ202" s="50"/>
    </row>
    <row r="203" spans="1:43" s="48" customFormat="1" x14ac:dyDescent="0.25">
      <c r="A203" s="83"/>
      <c r="B203" s="83"/>
      <c r="C203" s="83"/>
      <c r="D203" s="83"/>
      <c r="E203" s="83"/>
      <c r="F203" s="83"/>
      <c r="G203" s="83"/>
      <c r="H203" s="83"/>
      <c r="I203" s="83"/>
      <c r="J203" s="83"/>
      <c r="K203" s="83"/>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50"/>
      <c r="AN203" s="50"/>
      <c r="AO203" s="50"/>
      <c r="AP203" s="50"/>
      <c r="AQ203" s="50"/>
    </row>
    <row r="204" spans="1:43" s="48" customFormat="1" x14ac:dyDescent="0.25">
      <c r="A204" s="83"/>
      <c r="B204" s="83"/>
      <c r="C204" s="83"/>
      <c r="D204" s="83"/>
      <c r="E204" s="83"/>
      <c r="F204" s="83"/>
      <c r="G204" s="83"/>
      <c r="H204" s="83"/>
      <c r="I204" s="83"/>
      <c r="J204" s="83"/>
      <c r="K204" s="83"/>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50"/>
      <c r="AN204" s="50"/>
      <c r="AO204" s="50"/>
      <c r="AP204" s="50"/>
      <c r="AQ204" s="50"/>
    </row>
    <row r="205" spans="1:43" s="48" customFormat="1" x14ac:dyDescent="0.25">
      <c r="A205" s="83"/>
      <c r="B205" s="83"/>
      <c r="C205" s="83"/>
      <c r="D205" s="83"/>
      <c r="E205" s="83"/>
      <c r="F205" s="83"/>
      <c r="G205" s="83"/>
      <c r="H205" s="83"/>
      <c r="I205" s="83"/>
      <c r="J205" s="83"/>
      <c r="K205" s="83"/>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50"/>
      <c r="AN205" s="50"/>
      <c r="AO205" s="50"/>
      <c r="AP205" s="50"/>
      <c r="AQ205" s="50"/>
    </row>
    <row r="206" spans="1:43" s="48" customFormat="1" x14ac:dyDescent="0.25">
      <c r="A206" s="83"/>
      <c r="B206" s="83"/>
      <c r="C206" s="83"/>
      <c r="D206" s="83"/>
      <c r="E206" s="83"/>
      <c r="F206" s="83"/>
      <c r="G206" s="83"/>
      <c r="H206" s="83"/>
      <c r="I206" s="83"/>
      <c r="J206" s="83"/>
      <c r="K206" s="83"/>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50"/>
      <c r="AN206" s="50"/>
      <c r="AO206" s="50"/>
      <c r="AP206" s="50"/>
      <c r="AQ206" s="50"/>
    </row>
    <row r="207" spans="1:43" s="48" customFormat="1" x14ac:dyDescent="0.25">
      <c r="A207" s="83"/>
      <c r="B207" s="83"/>
      <c r="C207" s="83"/>
      <c r="D207" s="83"/>
      <c r="E207" s="83"/>
      <c r="F207" s="83"/>
      <c r="G207" s="83"/>
      <c r="H207" s="83"/>
      <c r="I207" s="83"/>
      <c r="J207" s="83"/>
      <c r="K207" s="83"/>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50"/>
      <c r="AN207" s="50"/>
      <c r="AO207" s="50"/>
      <c r="AP207" s="50"/>
      <c r="AQ207" s="50"/>
    </row>
    <row r="208" spans="1:43" s="48" customFormat="1" x14ac:dyDescent="0.25">
      <c r="A208" s="83"/>
      <c r="B208" s="83"/>
      <c r="C208" s="83"/>
      <c r="D208" s="83"/>
      <c r="E208" s="83"/>
      <c r="F208" s="83"/>
      <c r="G208" s="83"/>
      <c r="H208" s="83"/>
      <c r="I208" s="83"/>
      <c r="J208" s="83"/>
      <c r="K208" s="83"/>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50"/>
      <c r="AN208" s="50"/>
      <c r="AO208" s="50"/>
      <c r="AP208" s="50"/>
      <c r="AQ208" s="50"/>
    </row>
    <row r="209" spans="1:43" s="48" customFormat="1" x14ac:dyDescent="0.25">
      <c r="A209" s="83"/>
      <c r="B209" s="83"/>
      <c r="C209" s="83"/>
      <c r="D209" s="83"/>
      <c r="E209" s="83"/>
      <c r="F209" s="83"/>
      <c r="G209" s="83"/>
      <c r="H209" s="83"/>
      <c r="I209" s="83"/>
      <c r="J209" s="83"/>
      <c r="K209" s="83"/>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50"/>
      <c r="AN209" s="50"/>
      <c r="AO209" s="50"/>
      <c r="AP209" s="50"/>
      <c r="AQ209" s="50"/>
    </row>
    <row r="210" spans="1:43" s="48" customFormat="1" x14ac:dyDescent="0.25">
      <c r="A210" s="83"/>
      <c r="B210" s="83"/>
      <c r="C210" s="83"/>
      <c r="D210" s="83"/>
      <c r="E210" s="83"/>
      <c r="F210" s="83"/>
      <c r="G210" s="83"/>
      <c r="H210" s="83"/>
      <c r="I210" s="83"/>
      <c r="J210" s="83"/>
      <c r="K210" s="83"/>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50"/>
      <c r="AN210" s="50"/>
      <c r="AO210" s="50"/>
      <c r="AP210" s="50"/>
      <c r="AQ210" s="50"/>
    </row>
    <row r="211" spans="1:43" s="48" customFormat="1" x14ac:dyDescent="0.25">
      <c r="A211" s="83"/>
      <c r="B211" s="83"/>
      <c r="C211" s="83"/>
      <c r="D211" s="83"/>
      <c r="E211" s="83"/>
      <c r="F211" s="83"/>
      <c r="G211" s="83"/>
      <c r="H211" s="83"/>
      <c r="I211" s="83"/>
      <c r="J211" s="83"/>
      <c r="K211" s="83"/>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50"/>
      <c r="AN211" s="50"/>
      <c r="AO211" s="50"/>
      <c r="AP211" s="50"/>
      <c r="AQ211" s="50"/>
    </row>
    <row r="212" spans="1:43" s="48" customFormat="1" x14ac:dyDescent="0.25">
      <c r="A212" s="83"/>
      <c r="B212" s="83"/>
      <c r="C212" s="83"/>
      <c r="D212" s="83"/>
      <c r="E212" s="83"/>
      <c r="F212" s="83"/>
      <c r="G212" s="83"/>
      <c r="H212" s="83"/>
      <c r="I212" s="83"/>
      <c r="J212" s="83"/>
      <c r="K212" s="83"/>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50"/>
      <c r="AN212" s="50"/>
      <c r="AO212" s="50"/>
      <c r="AP212" s="50"/>
      <c r="AQ212" s="50"/>
    </row>
    <row r="213" spans="1:43" s="48" customFormat="1" x14ac:dyDescent="0.25">
      <c r="A213" s="83"/>
      <c r="B213" s="83"/>
      <c r="C213" s="83"/>
      <c r="D213" s="83"/>
      <c r="E213" s="83"/>
      <c r="F213" s="83"/>
      <c r="G213" s="83"/>
      <c r="H213" s="83"/>
      <c r="I213" s="83"/>
      <c r="J213" s="83"/>
      <c r="K213" s="83"/>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50"/>
      <c r="AN213" s="50"/>
      <c r="AO213" s="50"/>
      <c r="AP213" s="50"/>
      <c r="AQ213" s="50"/>
    </row>
    <row r="214" spans="1:43" s="48" customFormat="1" x14ac:dyDescent="0.25">
      <c r="A214" s="83"/>
      <c r="B214" s="83"/>
      <c r="C214" s="83"/>
      <c r="D214" s="83"/>
      <c r="E214" s="83"/>
      <c r="F214" s="83"/>
      <c r="G214" s="83"/>
      <c r="H214" s="83"/>
      <c r="I214" s="83"/>
      <c r="J214" s="83"/>
      <c r="K214" s="83"/>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50"/>
      <c r="AN214" s="50"/>
      <c r="AO214" s="50"/>
      <c r="AP214" s="50"/>
      <c r="AQ214" s="50"/>
    </row>
    <row r="215" spans="1:43" s="48" customFormat="1" x14ac:dyDescent="0.25">
      <c r="A215" s="83"/>
      <c r="B215" s="83"/>
      <c r="C215" s="83"/>
      <c r="D215" s="83"/>
      <c r="E215" s="83"/>
      <c r="F215" s="83"/>
      <c r="G215" s="83"/>
      <c r="H215" s="83"/>
      <c r="I215" s="83"/>
      <c r="J215" s="83"/>
      <c r="K215" s="83"/>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50"/>
      <c r="AN215" s="50"/>
      <c r="AO215" s="50"/>
      <c r="AP215" s="50"/>
      <c r="AQ215" s="50"/>
    </row>
    <row r="216" spans="1:43" s="48" customFormat="1" x14ac:dyDescent="0.25">
      <c r="A216" s="83"/>
      <c r="B216" s="83"/>
      <c r="C216" s="83"/>
      <c r="D216" s="83"/>
      <c r="E216" s="83"/>
      <c r="F216" s="83"/>
      <c r="G216" s="83"/>
      <c r="H216" s="83"/>
      <c r="I216" s="83"/>
      <c r="J216" s="83"/>
      <c r="K216" s="83"/>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50"/>
      <c r="AN216" s="50"/>
      <c r="AO216" s="50"/>
      <c r="AP216" s="50"/>
      <c r="AQ216" s="50"/>
    </row>
    <row r="217" spans="1:43" s="48" customFormat="1" x14ac:dyDescent="0.25">
      <c r="A217" s="83"/>
      <c r="B217" s="83"/>
      <c r="C217" s="83"/>
      <c r="D217" s="83"/>
      <c r="E217" s="83"/>
      <c r="F217" s="83"/>
      <c r="G217" s="83"/>
      <c r="H217" s="83"/>
      <c r="I217" s="83"/>
      <c r="J217" s="83"/>
      <c r="K217" s="83"/>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50"/>
      <c r="AN217" s="50"/>
      <c r="AO217" s="50"/>
      <c r="AP217" s="50"/>
      <c r="AQ217" s="50"/>
    </row>
    <row r="218" spans="1:43" s="48" customFormat="1" x14ac:dyDescent="0.25">
      <c r="A218" s="83"/>
      <c r="B218" s="83"/>
      <c r="C218" s="83"/>
      <c r="D218" s="83"/>
      <c r="E218" s="83"/>
      <c r="F218" s="83"/>
      <c r="G218" s="83"/>
      <c r="H218" s="83"/>
      <c r="I218" s="83"/>
      <c r="J218" s="83"/>
      <c r="K218" s="83"/>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50"/>
      <c r="AN218" s="50"/>
      <c r="AO218" s="50"/>
      <c r="AP218" s="50"/>
      <c r="AQ218" s="50"/>
    </row>
    <row r="219" spans="1:43" s="48" customFormat="1" x14ac:dyDescent="0.25">
      <c r="A219" s="83"/>
      <c r="B219" s="83"/>
      <c r="C219" s="83"/>
      <c r="D219" s="83"/>
      <c r="E219" s="83"/>
      <c r="F219" s="83"/>
      <c r="G219" s="83"/>
      <c r="H219" s="83"/>
      <c r="I219" s="83"/>
      <c r="J219" s="83"/>
      <c r="K219" s="83"/>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50"/>
      <c r="AN219" s="50"/>
      <c r="AO219" s="50"/>
      <c r="AP219" s="50"/>
      <c r="AQ219" s="50"/>
    </row>
    <row r="220" spans="1:43" s="48" customFormat="1" x14ac:dyDescent="0.25">
      <c r="A220" s="83"/>
      <c r="B220" s="83"/>
      <c r="C220" s="83"/>
      <c r="D220" s="83"/>
      <c r="E220" s="83"/>
      <c r="F220" s="83"/>
      <c r="G220" s="83"/>
      <c r="H220" s="83"/>
      <c r="I220" s="83"/>
      <c r="J220" s="83"/>
      <c r="K220" s="83"/>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50"/>
      <c r="AN220" s="50"/>
      <c r="AO220" s="50"/>
      <c r="AP220" s="50"/>
      <c r="AQ220" s="50"/>
    </row>
    <row r="221" spans="1:43" s="48" customFormat="1" x14ac:dyDescent="0.25">
      <c r="A221" s="83"/>
      <c r="B221" s="83"/>
      <c r="C221" s="83"/>
      <c r="D221" s="83"/>
      <c r="E221" s="83"/>
      <c r="F221" s="83"/>
      <c r="G221" s="83"/>
      <c r="H221" s="83"/>
      <c r="I221" s="83"/>
      <c r="J221" s="83"/>
      <c r="K221" s="83"/>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50"/>
      <c r="AN221" s="50"/>
      <c r="AO221" s="50"/>
      <c r="AP221" s="50"/>
      <c r="AQ221" s="50"/>
    </row>
    <row r="222" spans="1:43" s="48" customFormat="1" x14ac:dyDescent="0.25">
      <c r="A222" s="83"/>
      <c r="B222" s="83"/>
      <c r="C222" s="83"/>
      <c r="D222" s="83"/>
      <c r="E222" s="83"/>
      <c r="F222" s="83"/>
      <c r="G222" s="83"/>
      <c r="H222" s="83"/>
      <c r="I222" s="83"/>
      <c r="J222" s="83"/>
      <c r="K222" s="83"/>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50"/>
      <c r="AN222" s="50"/>
      <c r="AO222" s="50"/>
      <c r="AP222" s="50"/>
      <c r="AQ222" s="50"/>
    </row>
    <row r="223" spans="1:43" s="48" customFormat="1" x14ac:dyDescent="0.25">
      <c r="A223" s="83"/>
      <c r="B223" s="83"/>
      <c r="C223" s="83"/>
      <c r="D223" s="83"/>
      <c r="E223" s="83"/>
      <c r="F223" s="83"/>
      <c r="G223" s="83"/>
      <c r="H223" s="83"/>
      <c r="I223" s="83"/>
      <c r="J223" s="83"/>
      <c r="K223" s="83"/>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50"/>
      <c r="AN223" s="50"/>
      <c r="AO223" s="50"/>
      <c r="AP223" s="50"/>
      <c r="AQ223" s="50"/>
    </row>
    <row r="224" spans="1:43" s="48" customFormat="1" x14ac:dyDescent="0.25">
      <c r="A224" s="83"/>
      <c r="B224" s="83"/>
      <c r="C224" s="83"/>
      <c r="D224" s="83"/>
      <c r="E224" s="83"/>
      <c r="F224" s="83"/>
      <c r="G224" s="83"/>
      <c r="H224" s="83"/>
      <c r="I224" s="83"/>
      <c r="J224" s="83"/>
      <c r="K224" s="83"/>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50"/>
      <c r="AN224" s="50"/>
      <c r="AO224" s="50"/>
      <c r="AP224" s="50"/>
      <c r="AQ224" s="50"/>
    </row>
    <row r="225" spans="1:43" s="48" customFormat="1" x14ac:dyDescent="0.25">
      <c r="A225" s="83"/>
      <c r="B225" s="83"/>
      <c r="C225" s="83"/>
      <c r="D225" s="83"/>
      <c r="E225" s="83"/>
      <c r="F225" s="83"/>
      <c r="G225" s="83"/>
      <c r="H225" s="83"/>
      <c r="I225" s="83"/>
      <c r="J225" s="83"/>
      <c r="K225" s="83"/>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50"/>
      <c r="AN225" s="50"/>
      <c r="AO225" s="50"/>
      <c r="AP225" s="50"/>
      <c r="AQ225" s="50"/>
    </row>
    <row r="226" spans="1:43" s="48" customFormat="1" x14ac:dyDescent="0.25">
      <c r="A226" s="83"/>
      <c r="B226" s="83"/>
      <c r="C226" s="83"/>
      <c r="D226" s="83"/>
      <c r="E226" s="83"/>
      <c r="F226" s="83"/>
      <c r="G226" s="83"/>
      <c r="H226" s="83"/>
      <c r="I226" s="83"/>
      <c r="J226" s="83"/>
      <c r="K226" s="83"/>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50"/>
      <c r="AN226" s="50"/>
      <c r="AO226" s="50"/>
      <c r="AP226" s="50"/>
      <c r="AQ226" s="50"/>
    </row>
    <row r="227" spans="1:43" s="48" customFormat="1" x14ac:dyDescent="0.25">
      <c r="A227" s="83"/>
      <c r="B227" s="83"/>
      <c r="C227" s="83"/>
      <c r="D227" s="83"/>
      <c r="E227" s="83"/>
      <c r="F227" s="83"/>
      <c r="G227" s="83"/>
      <c r="H227" s="83"/>
      <c r="I227" s="83"/>
      <c r="J227" s="83"/>
      <c r="K227" s="83"/>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50"/>
      <c r="AN227" s="50"/>
      <c r="AO227" s="50"/>
      <c r="AP227" s="50"/>
      <c r="AQ227" s="50"/>
    </row>
    <row r="228" spans="1:43" s="48" customFormat="1" x14ac:dyDescent="0.25">
      <c r="A228" s="83"/>
      <c r="B228" s="83"/>
      <c r="C228" s="83"/>
      <c r="D228" s="83"/>
      <c r="E228" s="83"/>
      <c r="F228" s="83"/>
      <c r="G228" s="83"/>
      <c r="H228" s="83"/>
      <c r="I228" s="83"/>
      <c r="J228" s="83"/>
      <c r="K228" s="83"/>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50"/>
      <c r="AN228" s="50"/>
      <c r="AO228" s="50"/>
      <c r="AP228" s="50"/>
      <c r="AQ228" s="50"/>
    </row>
    <row r="229" spans="1:43" s="48" customFormat="1" x14ac:dyDescent="0.25">
      <c r="A229" s="83"/>
      <c r="B229" s="83"/>
      <c r="C229" s="83"/>
      <c r="D229" s="83"/>
      <c r="E229" s="83"/>
      <c r="F229" s="83"/>
      <c r="G229" s="83"/>
      <c r="H229" s="83"/>
      <c r="I229" s="83"/>
      <c r="J229" s="83"/>
      <c r="K229" s="83"/>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50"/>
      <c r="AN229" s="50"/>
      <c r="AO229" s="50"/>
      <c r="AP229" s="50"/>
      <c r="AQ229" s="50"/>
    </row>
    <row r="230" spans="1:43" s="48" customFormat="1" x14ac:dyDescent="0.25">
      <c r="A230" s="83"/>
      <c r="B230" s="83"/>
      <c r="C230" s="83"/>
      <c r="D230" s="83"/>
      <c r="E230" s="83"/>
      <c r="F230" s="83"/>
      <c r="G230" s="83"/>
      <c r="H230" s="83"/>
      <c r="I230" s="83"/>
      <c r="J230" s="83"/>
      <c r="K230" s="83"/>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50"/>
      <c r="AN230" s="50"/>
      <c r="AO230" s="50"/>
      <c r="AP230" s="50"/>
      <c r="AQ230" s="50"/>
    </row>
    <row r="231" spans="1:43" s="48" customFormat="1" x14ac:dyDescent="0.25">
      <c r="A231" s="83"/>
      <c r="B231" s="83"/>
      <c r="C231" s="83"/>
      <c r="D231" s="83"/>
      <c r="E231" s="83"/>
      <c r="F231" s="83"/>
      <c r="G231" s="83"/>
      <c r="H231" s="83"/>
      <c r="I231" s="83"/>
      <c r="J231" s="83"/>
      <c r="K231" s="83"/>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50"/>
      <c r="AN231" s="50"/>
      <c r="AO231" s="50"/>
      <c r="AP231" s="50"/>
      <c r="AQ231" s="50"/>
    </row>
    <row r="232" spans="1:43" s="48" customFormat="1" x14ac:dyDescent="0.25">
      <c r="A232" s="83"/>
      <c r="B232" s="83"/>
      <c r="C232" s="83"/>
      <c r="D232" s="83"/>
      <c r="E232" s="83"/>
      <c r="F232" s="83"/>
      <c r="G232" s="83"/>
      <c r="H232" s="83"/>
      <c r="I232" s="83"/>
      <c r="J232" s="83"/>
      <c r="K232" s="83"/>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50"/>
      <c r="AN232" s="50"/>
      <c r="AO232" s="50"/>
      <c r="AP232" s="50"/>
      <c r="AQ232" s="50"/>
    </row>
    <row r="233" spans="1:43" s="48" customFormat="1" x14ac:dyDescent="0.25">
      <c r="A233" s="83"/>
      <c r="B233" s="83"/>
      <c r="C233" s="83"/>
      <c r="D233" s="83"/>
      <c r="E233" s="83"/>
      <c r="F233" s="83"/>
      <c r="G233" s="83"/>
      <c r="H233" s="83"/>
      <c r="I233" s="83"/>
      <c r="J233" s="83"/>
      <c r="K233" s="83"/>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50"/>
      <c r="AN233" s="50"/>
      <c r="AO233" s="50"/>
      <c r="AP233" s="50"/>
      <c r="AQ233" s="50"/>
    </row>
    <row r="234" spans="1:43" s="48" customFormat="1" x14ac:dyDescent="0.25">
      <c r="A234" s="83"/>
      <c r="B234" s="83"/>
      <c r="C234" s="83"/>
      <c r="D234" s="83"/>
      <c r="E234" s="83"/>
      <c r="F234" s="83"/>
      <c r="G234" s="83"/>
      <c r="H234" s="83"/>
      <c r="I234" s="83"/>
      <c r="J234" s="83"/>
      <c r="K234" s="83"/>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50"/>
      <c r="AN234" s="50"/>
      <c r="AO234" s="50"/>
      <c r="AP234" s="50"/>
      <c r="AQ234" s="50"/>
    </row>
    <row r="235" spans="1:43" s="48" customFormat="1" x14ac:dyDescent="0.25">
      <c r="A235" s="83"/>
      <c r="B235" s="83"/>
      <c r="C235" s="83"/>
      <c r="D235" s="83"/>
      <c r="E235" s="83"/>
      <c r="F235" s="83"/>
      <c r="G235" s="83"/>
      <c r="H235" s="83"/>
      <c r="I235" s="83"/>
      <c r="J235" s="83"/>
      <c r="K235" s="83"/>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50"/>
      <c r="AN235" s="50"/>
      <c r="AO235" s="50"/>
      <c r="AP235" s="50"/>
      <c r="AQ235" s="50"/>
    </row>
    <row r="236" spans="1:43" s="48" customFormat="1" x14ac:dyDescent="0.25">
      <c r="A236" s="83"/>
      <c r="B236" s="83"/>
      <c r="C236" s="83"/>
      <c r="D236" s="83"/>
      <c r="E236" s="83"/>
      <c r="F236" s="83"/>
      <c r="G236" s="83"/>
      <c r="H236" s="83"/>
      <c r="I236" s="83"/>
      <c r="J236" s="83"/>
      <c r="K236" s="83"/>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50"/>
      <c r="AN236" s="50"/>
      <c r="AO236" s="50"/>
      <c r="AP236" s="50"/>
      <c r="AQ236" s="50"/>
    </row>
    <row r="237" spans="1:43" s="48" customFormat="1" x14ac:dyDescent="0.25">
      <c r="A237" s="83"/>
      <c r="B237" s="83"/>
      <c r="C237" s="83"/>
      <c r="D237" s="83"/>
      <c r="E237" s="83"/>
      <c r="F237" s="83"/>
      <c r="G237" s="83"/>
      <c r="H237" s="83"/>
      <c r="I237" s="83"/>
      <c r="J237" s="83"/>
      <c r="K237" s="83"/>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50"/>
      <c r="AN237" s="50"/>
      <c r="AO237" s="50"/>
      <c r="AP237" s="50"/>
      <c r="AQ237" s="50"/>
    </row>
    <row r="238" spans="1:43" s="48" customFormat="1" x14ac:dyDescent="0.25">
      <c r="A238" s="83"/>
      <c r="B238" s="83"/>
      <c r="C238" s="83"/>
      <c r="D238" s="83"/>
      <c r="E238" s="83"/>
      <c r="F238" s="83"/>
      <c r="G238" s="83"/>
      <c r="H238" s="83"/>
      <c r="I238" s="83"/>
      <c r="J238" s="83"/>
      <c r="K238" s="83"/>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50"/>
      <c r="AN238" s="50"/>
      <c r="AO238" s="50"/>
      <c r="AP238" s="50"/>
      <c r="AQ238" s="50"/>
    </row>
    <row r="239" spans="1:43" s="48" customFormat="1" x14ac:dyDescent="0.25">
      <c r="A239" s="83"/>
      <c r="B239" s="83"/>
      <c r="C239" s="83"/>
      <c r="D239" s="83"/>
      <c r="E239" s="83"/>
      <c r="F239" s="83"/>
      <c r="G239" s="83"/>
      <c r="H239" s="83"/>
      <c r="I239" s="83"/>
      <c r="J239" s="83"/>
      <c r="K239" s="83"/>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50"/>
      <c r="AN239" s="50"/>
      <c r="AO239" s="50"/>
      <c r="AP239" s="50"/>
      <c r="AQ239" s="50"/>
    </row>
    <row r="240" spans="1:43" s="48" customFormat="1" x14ac:dyDescent="0.25">
      <c r="A240" s="83"/>
      <c r="B240" s="83"/>
      <c r="C240" s="83"/>
      <c r="D240" s="83"/>
      <c r="E240" s="83"/>
      <c r="F240" s="83"/>
      <c r="G240" s="83"/>
      <c r="H240" s="83"/>
      <c r="I240" s="83"/>
      <c r="J240" s="83"/>
      <c r="K240" s="83"/>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50"/>
      <c r="AN240" s="50"/>
      <c r="AO240" s="50"/>
      <c r="AP240" s="50"/>
      <c r="AQ240" s="50"/>
    </row>
    <row r="241" spans="1:43" s="48" customFormat="1" x14ac:dyDescent="0.25">
      <c r="A241" s="83"/>
      <c r="B241" s="83"/>
      <c r="C241" s="83"/>
      <c r="D241" s="83"/>
      <c r="E241" s="83"/>
      <c r="F241" s="83"/>
      <c r="G241" s="83"/>
      <c r="H241" s="83"/>
      <c r="I241" s="83"/>
      <c r="J241" s="83"/>
      <c r="K241" s="83"/>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50"/>
      <c r="AN241" s="50"/>
      <c r="AO241" s="50"/>
      <c r="AP241" s="50"/>
      <c r="AQ241" s="50"/>
    </row>
    <row r="242" spans="1:43" s="48" customFormat="1" x14ac:dyDescent="0.25">
      <c r="A242" s="83"/>
      <c r="B242" s="83"/>
      <c r="C242" s="83"/>
      <c r="D242" s="83"/>
      <c r="E242" s="83"/>
      <c r="F242" s="83"/>
      <c r="G242" s="83"/>
      <c r="H242" s="83"/>
      <c r="I242" s="83"/>
      <c r="J242" s="83"/>
      <c r="K242" s="83"/>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50"/>
      <c r="AN242" s="50"/>
      <c r="AO242" s="50"/>
      <c r="AP242" s="50"/>
      <c r="AQ242" s="50"/>
    </row>
    <row r="243" spans="1:43" s="48" customFormat="1" x14ac:dyDescent="0.25">
      <c r="A243" s="83"/>
      <c r="B243" s="83"/>
      <c r="C243" s="83"/>
      <c r="D243" s="83"/>
      <c r="E243" s="83"/>
      <c r="F243" s="83"/>
      <c r="G243" s="83"/>
      <c r="H243" s="83"/>
      <c r="I243" s="83"/>
      <c r="J243" s="83"/>
      <c r="K243" s="83"/>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50"/>
      <c r="AN243" s="50"/>
      <c r="AO243" s="50"/>
      <c r="AP243" s="50"/>
      <c r="AQ243" s="50"/>
    </row>
    <row r="244" spans="1:43" s="48" customFormat="1" x14ac:dyDescent="0.25">
      <c r="A244" s="83"/>
      <c r="B244" s="83"/>
      <c r="C244" s="83"/>
      <c r="D244" s="83"/>
      <c r="E244" s="83"/>
      <c r="F244" s="83"/>
      <c r="G244" s="83"/>
      <c r="H244" s="83"/>
      <c r="I244" s="83"/>
      <c r="J244" s="83"/>
      <c r="K244" s="83"/>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50"/>
      <c r="AN244" s="50"/>
      <c r="AO244" s="50"/>
      <c r="AP244" s="50"/>
      <c r="AQ244" s="50"/>
    </row>
    <row r="245" spans="1:43" s="48" customFormat="1" x14ac:dyDescent="0.25">
      <c r="A245" s="83"/>
      <c r="B245" s="83"/>
      <c r="C245" s="83"/>
      <c r="D245" s="83"/>
      <c r="E245" s="83"/>
      <c r="F245" s="83"/>
      <c r="G245" s="83"/>
      <c r="H245" s="83"/>
      <c r="I245" s="83"/>
      <c r="J245" s="83"/>
      <c r="K245" s="83"/>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50"/>
      <c r="AN245" s="50"/>
      <c r="AO245" s="50"/>
      <c r="AP245" s="50"/>
      <c r="AQ245" s="50"/>
    </row>
    <row r="246" spans="1:43" s="48" customFormat="1" x14ac:dyDescent="0.25">
      <c r="A246" s="83"/>
      <c r="B246" s="83"/>
      <c r="C246" s="83"/>
      <c r="D246" s="83"/>
      <c r="E246" s="83"/>
      <c r="F246" s="83"/>
      <c r="G246" s="83"/>
      <c r="H246" s="83"/>
      <c r="I246" s="83"/>
      <c r="J246" s="83"/>
      <c r="K246" s="83"/>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50"/>
      <c r="AN246" s="50"/>
      <c r="AO246" s="50"/>
      <c r="AP246" s="50"/>
      <c r="AQ246" s="50"/>
    </row>
    <row r="247" spans="1:43" s="48" customFormat="1" x14ac:dyDescent="0.25">
      <c r="A247" s="83"/>
      <c r="B247" s="83"/>
      <c r="C247" s="83"/>
      <c r="D247" s="83"/>
      <c r="E247" s="83"/>
      <c r="F247" s="83"/>
      <c r="G247" s="83"/>
      <c r="H247" s="83"/>
      <c r="I247" s="83"/>
      <c r="J247" s="83"/>
      <c r="K247" s="83"/>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50"/>
      <c r="AN247" s="50"/>
      <c r="AO247" s="50"/>
      <c r="AP247" s="50"/>
      <c r="AQ247" s="50"/>
    </row>
    <row r="248" spans="1:43" s="48" customFormat="1" x14ac:dyDescent="0.25">
      <c r="A248" s="83"/>
      <c r="B248" s="83"/>
      <c r="C248" s="83"/>
      <c r="D248" s="83"/>
      <c r="E248" s="83"/>
      <c r="F248" s="83"/>
      <c r="G248" s="83"/>
      <c r="H248" s="83"/>
      <c r="I248" s="83"/>
      <c r="J248" s="83"/>
      <c r="K248" s="83"/>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50"/>
      <c r="AN248" s="50"/>
      <c r="AO248" s="50"/>
      <c r="AP248" s="50"/>
      <c r="AQ248" s="50"/>
    </row>
    <row r="249" spans="1:43" s="48" customFormat="1" x14ac:dyDescent="0.25">
      <c r="A249" s="83"/>
      <c r="B249" s="83"/>
      <c r="C249" s="83"/>
      <c r="D249" s="83"/>
      <c r="E249" s="83"/>
      <c r="F249" s="83"/>
      <c r="G249" s="83"/>
      <c r="H249" s="83"/>
      <c r="I249" s="83"/>
      <c r="J249" s="83"/>
      <c r="K249" s="83"/>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50"/>
      <c r="AN249" s="50"/>
      <c r="AO249" s="50"/>
      <c r="AP249" s="50"/>
      <c r="AQ249" s="50"/>
    </row>
    <row r="250" spans="1:43" s="48" customFormat="1" x14ac:dyDescent="0.25">
      <c r="A250" s="83"/>
      <c r="B250" s="83"/>
      <c r="C250" s="83"/>
      <c r="D250" s="83"/>
      <c r="E250" s="83"/>
      <c r="F250" s="83"/>
      <c r="G250" s="83"/>
      <c r="H250" s="83"/>
      <c r="I250" s="83"/>
      <c r="J250" s="83"/>
      <c r="K250" s="83"/>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50"/>
      <c r="AN250" s="50"/>
      <c r="AO250" s="50"/>
      <c r="AP250" s="50"/>
      <c r="AQ250" s="50"/>
    </row>
    <row r="251" spans="1:43" s="48" customFormat="1" x14ac:dyDescent="0.25">
      <c r="A251" s="83"/>
      <c r="B251" s="83"/>
      <c r="C251" s="83"/>
      <c r="D251" s="83"/>
      <c r="E251" s="83"/>
      <c r="F251" s="83"/>
      <c r="G251" s="83"/>
      <c r="H251" s="83"/>
      <c r="I251" s="83"/>
      <c r="J251" s="83"/>
      <c r="K251" s="83"/>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50"/>
      <c r="AN251" s="50"/>
      <c r="AO251" s="50"/>
      <c r="AP251" s="50"/>
      <c r="AQ251" s="50"/>
    </row>
    <row r="252" spans="1:43" s="48" customFormat="1" x14ac:dyDescent="0.25">
      <c r="A252" s="83"/>
      <c r="B252" s="83"/>
      <c r="C252" s="83"/>
      <c r="D252" s="83"/>
      <c r="E252" s="83"/>
      <c r="F252" s="83"/>
      <c r="G252" s="83"/>
      <c r="H252" s="83"/>
      <c r="I252" s="83"/>
      <c r="J252" s="83"/>
      <c r="K252" s="83"/>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50"/>
      <c r="AN252" s="50"/>
      <c r="AO252" s="50"/>
      <c r="AP252" s="50"/>
      <c r="AQ252" s="50"/>
    </row>
    <row r="253" spans="1:43" s="48" customFormat="1" x14ac:dyDescent="0.25">
      <c r="A253" s="83"/>
      <c r="B253" s="83"/>
      <c r="C253" s="83"/>
      <c r="D253" s="83"/>
      <c r="E253" s="83"/>
      <c r="F253" s="83"/>
      <c r="G253" s="83"/>
      <c r="H253" s="83"/>
      <c r="I253" s="83"/>
      <c r="J253" s="83"/>
      <c r="K253" s="83"/>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50"/>
      <c r="AN253" s="50"/>
      <c r="AO253" s="50"/>
      <c r="AP253" s="50"/>
      <c r="AQ253" s="50"/>
    </row>
    <row r="254" spans="1:43" s="48" customFormat="1" x14ac:dyDescent="0.25">
      <c r="A254" s="83"/>
      <c r="B254" s="83"/>
      <c r="C254" s="83"/>
      <c r="D254" s="83"/>
      <c r="E254" s="83"/>
      <c r="F254" s="83"/>
      <c r="G254" s="83"/>
      <c r="H254" s="83"/>
      <c r="I254" s="83"/>
      <c r="J254" s="83"/>
      <c r="K254" s="83"/>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50"/>
      <c r="AN254" s="50"/>
      <c r="AO254" s="50"/>
      <c r="AP254" s="50"/>
      <c r="AQ254" s="50"/>
    </row>
    <row r="255" spans="1:43" s="48" customFormat="1" x14ac:dyDescent="0.25">
      <c r="A255" s="83"/>
      <c r="B255" s="83"/>
      <c r="C255" s="83"/>
      <c r="D255" s="83"/>
      <c r="E255" s="83"/>
      <c r="F255" s="83"/>
      <c r="G255" s="83"/>
      <c r="H255" s="83"/>
      <c r="I255" s="83"/>
      <c r="J255" s="83"/>
      <c r="K255" s="83"/>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50"/>
      <c r="AN255" s="50"/>
      <c r="AO255" s="50"/>
      <c r="AP255" s="50"/>
      <c r="AQ255" s="50"/>
    </row>
    <row r="256" spans="1:43" s="48" customFormat="1" x14ac:dyDescent="0.25">
      <c r="A256" s="83"/>
      <c r="B256" s="83"/>
      <c r="C256" s="83"/>
      <c r="D256" s="83"/>
      <c r="E256" s="83"/>
      <c r="F256" s="83"/>
      <c r="G256" s="83"/>
      <c r="H256" s="83"/>
      <c r="I256" s="83"/>
      <c r="J256" s="83"/>
      <c r="K256" s="83"/>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50"/>
      <c r="AN256" s="50"/>
      <c r="AO256" s="50"/>
      <c r="AP256" s="50"/>
      <c r="AQ256" s="50"/>
    </row>
    <row r="257" spans="1:43" s="48" customFormat="1" x14ac:dyDescent="0.25">
      <c r="A257" s="83"/>
      <c r="B257" s="83"/>
      <c r="C257" s="83"/>
      <c r="D257" s="83"/>
      <c r="E257" s="83"/>
      <c r="F257" s="83"/>
      <c r="G257" s="83"/>
      <c r="H257" s="83"/>
      <c r="I257" s="83"/>
      <c r="J257" s="83"/>
      <c r="K257" s="83"/>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50"/>
      <c r="AN257" s="50"/>
      <c r="AO257" s="50"/>
      <c r="AP257" s="50"/>
      <c r="AQ257" s="50"/>
    </row>
    <row r="258" spans="1:43" s="48" customFormat="1" x14ac:dyDescent="0.25">
      <c r="A258" s="83"/>
      <c r="B258" s="83"/>
      <c r="C258" s="83"/>
      <c r="D258" s="83"/>
      <c r="E258" s="83"/>
      <c r="F258" s="83"/>
      <c r="G258" s="83"/>
      <c r="H258" s="83"/>
      <c r="I258" s="83"/>
      <c r="J258" s="83"/>
      <c r="K258" s="83"/>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50"/>
      <c r="AN258" s="50"/>
      <c r="AO258" s="50"/>
      <c r="AP258" s="50"/>
      <c r="AQ258" s="50"/>
    </row>
    <row r="259" spans="1:43" s="48" customFormat="1" x14ac:dyDescent="0.25">
      <c r="A259" s="83"/>
      <c r="B259" s="83"/>
      <c r="C259" s="83"/>
      <c r="D259" s="83"/>
      <c r="E259" s="83"/>
      <c r="F259" s="83"/>
      <c r="G259" s="83"/>
      <c r="H259" s="83"/>
      <c r="I259" s="83"/>
      <c r="J259" s="83"/>
      <c r="K259" s="83"/>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50"/>
      <c r="AN259" s="50"/>
      <c r="AO259" s="50"/>
      <c r="AP259" s="50"/>
      <c r="AQ259" s="50"/>
    </row>
    <row r="260" spans="1:43" s="48" customFormat="1" x14ac:dyDescent="0.25">
      <c r="A260" s="83"/>
      <c r="B260" s="83"/>
      <c r="C260" s="83"/>
      <c r="D260" s="83"/>
      <c r="E260" s="83"/>
      <c r="F260" s="83"/>
      <c r="G260" s="83"/>
      <c r="H260" s="83"/>
      <c r="I260" s="83"/>
      <c r="J260" s="83"/>
      <c r="K260" s="83"/>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50"/>
      <c r="AN260" s="50"/>
      <c r="AO260" s="50"/>
      <c r="AP260" s="50"/>
      <c r="AQ260" s="50"/>
    </row>
    <row r="261" spans="1:43" s="48" customFormat="1" x14ac:dyDescent="0.25">
      <c r="A261" s="83"/>
      <c r="B261" s="83"/>
      <c r="C261" s="83"/>
      <c r="D261" s="83"/>
      <c r="E261" s="83"/>
      <c r="F261" s="83"/>
      <c r="G261" s="83"/>
      <c r="H261" s="83"/>
      <c r="I261" s="83"/>
      <c r="J261" s="83"/>
      <c r="K261" s="83"/>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50"/>
      <c r="AN261" s="50"/>
      <c r="AO261" s="50"/>
      <c r="AP261" s="50"/>
      <c r="AQ261" s="50"/>
    </row>
    <row r="262" spans="1:43" s="48" customFormat="1" x14ac:dyDescent="0.25">
      <c r="A262" s="83"/>
      <c r="B262" s="83"/>
      <c r="C262" s="83"/>
      <c r="D262" s="83"/>
      <c r="E262" s="83"/>
      <c r="F262" s="83"/>
      <c r="G262" s="83"/>
      <c r="H262" s="83"/>
      <c r="I262" s="83"/>
      <c r="J262" s="83"/>
      <c r="K262" s="83"/>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50"/>
      <c r="AN262" s="50"/>
      <c r="AO262" s="50"/>
      <c r="AP262" s="50"/>
      <c r="AQ262" s="50"/>
    </row>
    <row r="263" spans="1:43" s="48" customFormat="1" x14ac:dyDescent="0.25">
      <c r="A263" s="83"/>
      <c r="B263" s="83"/>
      <c r="C263" s="83"/>
      <c r="D263" s="83"/>
      <c r="E263" s="83"/>
      <c r="F263" s="83"/>
      <c r="G263" s="83"/>
      <c r="H263" s="83"/>
      <c r="I263" s="83"/>
      <c r="J263" s="83"/>
      <c r="K263" s="83"/>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50"/>
      <c r="AN263" s="50"/>
      <c r="AO263" s="50"/>
      <c r="AP263" s="50"/>
      <c r="AQ263" s="50"/>
    </row>
    <row r="264" spans="1:43" s="48" customFormat="1" x14ac:dyDescent="0.25">
      <c r="A264" s="83"/>
      <c r="B264" s="83"/>
      <c r="C264" s="83"/>
      <c r="D264" s="83"/>
      <c r="E264" s="83"/>
      <c r="F264" s="83"/>
      <c r="G264" s="83"/>
      <c r="H264" s="83"/>
      <c r="I264" s="83"/>
      <c r="J264" s="83"/>
      <c r="K264" s="83"/>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50"/>
      <c r="AN264" s="50"/>
      <c r="AO264" s="50"/>
      <c r="AP264" s="50"/>
      <c r="AQ264" s="50"/>
    </row>
    <row r="265" spans="1:43" s="48" customFormat="1" x14ac:dyDescent="0.25">
      <c r="A265" s="83"/>
      <c r="B265" s="83"/>
      <c r="C265" s="83"/>
      <c r="D265" s="83"/>
      <c r="E265" s="83"/>
      <c r="F265" s="83"/>
      <c r="G265" s="83"/>
      <c r="H265" s="83"/>
      <c r="I265" s="83"/>
      <c r="J265" s="83"/>
      <c r="K265" s="83"/>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50"/>
      <c r="AN265" s="50"/>
      <c r="AO265" s="50"/>
      <c r="AP265" s="50"/>
      <c r="AQ265" s="50"/>
    </row>
    <row r="266" spans="1:43" s="48" customFormat="1" x14ac:dyDescent="0.25">
      <c r="A266" s="83"/>
      <c r="B266" s="83"/>
      <c r="C266" s="83"/>
      <c r="D266" s="83"/>
      <c r="E266" s="83"/>
      <c r="F266" s="83"/>
      <c r="G266" s="83"/>
      <c r="H266" s="83"/>
      <c r="I266" s="83"/>
      <c r="J266" s="83"/>
      <c r="K266" s="83"/>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50"/>
      <c r="AN266" s="50"/>
      <c r="AO266" s="50"/>
      <c r="AP266" s="50"/>
      <c r="AQ266" s="50"/>
    </row>
    <row r="267" spans="1:43" s="48" customFormat="1" x14ac:dyDescent="0.25">
      <c r="A267" s="83"/>
      <c r="B267" s="83"/>
      <c r="C267" s="83"/>
      <c r="D267" s="83"/>
      <c r="E267" s="83"/>
      <c r="F267" s="83"/>
      <c r="G267" s="83"/>
      <c r="H267" s="83"/>
      <c r="I267" s="83"/>
      <c r="J267" s="83"/>
      <c r="K267" s="83"/>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50"/>
      <c r="AN267" s="50"/>
      <c r="AO267" s="50"/>
      <c r="AP267" s="50"/>
      <c r="AQ267" s="50"/>
    </row>
    <row r="268" spans="1:43" s="48" customFormat="1" x14ac:dyDescent="0.25">
      <c r="A268" s="83"/>
      <c r="B268" s="83"/>
      <c r="C268" s="83"/>
      <c r="D268" s="83"/>
      <c r="E268" s="83"/>
      <c r="F268" s="83"/>
      <c r="G268" s="83"/>
      <c r="H268" s="83"/>
      <c r="I268" s="83"/>
      <c r="J268" s="83"/>
      <c r="K268" s="83"/>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50"/>
      <c r="AN268" s="50"/>
      <c r="AO268" s="50"/>
      <c r="AP268" s="50"/>
      <c r="AQ268" s="50"/>
    </row>
    <row r="269" spans="1:43" s="48" customFormat="1" x14ac:dyDescent="0.25">
      <c r="A269" s="83"/>
      <c r="B269" s="83"/>
      <c r="C269" s="83"/>
      <c r="D269" s="83"/>
      <c r="E269" s="83"/>
      <c r="F269" s="83"/>
      <c r="G269" s="83"/>
      <c r="H269" s="83"/>
      <c r="I269" s="83"/>
      <c r="J269" s="83"/>
      <c r="K269" s="83"/>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50"/>
      <c r="AN269" s="50"/>
      <c r="AO269" s="50"/>
      <c r="AP269" s="50"/>
      <c r="AQ269" s="50"/>
    </row>
    <row r="270" spans="1:43" s="48" customFormat="1" x14ac:dyDescent="0.25">
      <c r="A270" s="83"/>
      <c r="B270" s="83"/>
      <c r="C270" s="83"/>
      <c r="D270" s="83"/>
      <c r="E270" s="83"/>
      <c r="F270" s="83"/>
      <c r="G270" s="83"/>
      <c r="H270" s="83"/>
      <c r="I270" s="83"/>
      <c r="J270" s="83"/>
      <c r="K270" s="83"/>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50"/>
      <c r="AN270" s="50"/>
      <c r="AO270" s="50"/>
      <c r="AP270" s="50"/>
      <c r="AQ270" s="50"/>
    </row>
    <row r="271" spans="1:43" s="48" customFormat="1" x14ac:dyDescent="0.25">
      <c r="A271" s="83"/>
      <c r="B271" s="83"/>
      <c r="C271" s="83"/>
      <c r="D271" s="83"/>
      <c r="E271" s="83"/>
      <c r="F271" s="83"/>
      <c r="G271" s="83"/>
      <c r="H271" s="83"/>
      <c r="I271" s="83"/>
      <c r="J271" s="83"/>
      <c r="K271" s="83"/>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50"/>
      <c r="AN271" s="50"/>
      <c r="AO271" s="50"/>
      <c r="AP271" s="50"/>
      <c r="AQ271" s="50"/>
    </row>
    <row r="272" spans="1:43" s="48" customFormat="1" x14ac:dyDescent="0.25">
      <c r="A272" s="83"/>
      <c r="B272" s="83"/>
      <c r="C272" s="83"/>
      <c r="D272" s="83"/>
      <c r="E272" s="83"/>
      <c r="F272" s="83"/>
      <c r="G272" s="83"/>
      <c r="H272" s="83"/>
      <c r="I272" s="83"/>
      <c r="J272" s="83"/>
      <c r="K272" s="83"/>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50"/>
      <c r="AN272" s="50"/>
      <c r="AO272" s="50"/>
      <c r="AP272" s="50"/>
      <c r="AQ272" s="50"/>
    </row>
    <row r="273" spans="1:43" s="48" customFormat="1" x14ac:dyDescent="0.25">
      <c r="A273" s="83"/>
      <c r="B273" s="83"/>
      <c r="C273" s="83"/>
      <c r="D273" s="83"/>
      <c r="E273" s="83"/>
      <c r="F273" s="83"/>
      <c r="G273" s="83"/>
      <c r="H273" s="83"/>
      <c r="I273" s="83"/>
      <c r="J273" s="83"/>
      <c r="K273" s="83"/>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50"/>
      <c r="AN273" s="50"/>
      <c r="AO273" s="50"/>
      <c r="AP273" s="50"/>
      <c r="AQ273" s="50"/>
    </row>
    <row r="274" spans="1:43" s="48" customFormat="1" x14ac:dyDescent="0.25">
      <c r="A274" s="83"/>
      <c r="B274" s="83"/>
      <c r="C274" s="83"/>
      <c r="D274" s="83"/>
      <c r="E274" s="83"/>
      <c r="F274" s="83"/>
      <c r="G274" s="83"/>
      <c r="H274" s="83"/>
      <c r="I274" s="83"/>
      <c r="J274" s="83"/>
      <c r="K274" s="83"/>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50"/>
      <c r="AN274" s="50"/>
      <c r="AO274" s="50"/>
      <c r="AP274" s="50"/>
      <c r="AQ274" s="50"/>
    </row>
    <row r="275" spans="1:43" s="48" customFormat="1" x14ac:dyDescent="0.25">
      <c r="A275" s="83"/>
      <c r="B275" s="83"/>
      <c r="C275" s="83"/>
      <c r="D275" s="83"/>
      <c r="E275" s="83"/>
      <c r="F275" s="83"/>
      <c r="G275" s="83"/>
      <c r="H275" s="83"/>
      <c r="I275" s="83"/>
      <c r="J275" s="83"/>
      <c r="K275" s="83"/>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50"/>
      <c r="AN275" s="50"/>
      <c r="AO275" s="50"/>
      <c r="AP275" s="50"/>
      <c r="AQ275" s="50"/>
    </row>
    <row r="276" spans="1:43" s="48" customFormat="1" x14ac:dyDescent="0.25">
      <c r="A276" s="83"/>
      <c r="B276" s="83"/>
      <c r="C276" s="83"/>
      <c r="D276" s="83"/>
      <c r="E276" s="83"/>
      <c r="F276" s="83"/>
      <c r="G276" s="83"/>
      <c r="H276" s="83"/>
      <c r="I276" s="83"/>
      <c r="J276" s="83"/>
      <c r="K276" s="83"/>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50"/>
      <c r="AN276" s="50"/>
      <c r="AO276" s="50"/>
      <c r="AP276" s="50"/>
      <c r="AQ276" s="50"/>
    </row>
    <row r="277" spans="1:43" s="48" customFormat="1" x14ac:dyDescent="0.25">
      <c r="A277" s="83"/>
      <c r="B277" s="83"/>
      <c r="C277" s="83"/>
      <c r="D277" s="83"/>
      <c r="E277" s="83"/>
      <c r="F277" s="83"/>
      <c r="G277" s="83"/>
      <c r="H277" s="83"/>
      <c r="I277" s="83"/>
      <c r="J277" s="83"/>
      <c r="K277" s="83"/>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50"/>
      <c r="AN277" s="50"/>
      <c r="AO277" s="50"/>
      <c r="AP277" s="50"/>
      <c r="AQ277" s="50"/>
    </row>
    <row r="278" spans="1:43" s="48" customFormat="1" x14ac:dyDescent="0.25">
      <c r="A278" s="83"/>
      <c r="B278" s="83"/>
      <c r="C278" s="83"/>
      <c r="D278" s="83"/>
      <c r="E278" s="83"/>
      <c r="F278" s="83"/>
      <c r="G278" s="83"/>
      <c r="H278" s="83"/>
      <c r="I278" s="83"/>
      <c r="J278" s="83"/>
      <c r="K278" s="83"/>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50"/>
      <c r="AN278" s="50"/>
      <c r="AO278" s="50"/>
      <c r="AP278" s="50"/>
      <c r="AQ278" s="50"/>
    </row>
    <row r="279" spans="1:43" s="48" customFormat="1" x14ac:dyDescent="0.25">
      <c r="A279" s="83"/>
      <c r="B279" s="83"/>
      <c r="C279" s="83"/>
      <c r="D279" s="83"/>
      <c r="E279" s="83"/>
      <c r="F279" s="83"/>
      <c r="G279" s="83"/>
      <c r="H279" s="83"/>
      <c r="I279" s="83"/>
      <c r="J279" s="83"/>
      <c r="K279" s="83"/>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50"/>
      <c r="AN279" s="50"/>
      <c r="AO279" s="50"/>
      <c r="AP279" s="50"/>
      <c r="AQ279" s="50"/>
    </row>
    <row r="280" spans="1:43" s="48" customFormat="1" x14ac:dyDescent="0.25">
      <c r="A280" s="83"/>
      <c r="B280" s="83"/>
      <c r="C280" s="83"/>
      <c r="D280" s="83"/>
      <c r="E280" s="83"/>
      <c r="F280" s="83"/>
      <c r="G280" s="83"/>
      <c r="H280" s="83"/>
      <c r="I280" s="83"/>
      <c r="J280" s="83"/>
      <c r="K280" s="83"/>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50"/>
      <c r="AN280" s="50"/>
      <c r="AO280" s="50"/>
      <c r="AP280" s="50"/>
      <c r="AQ280" s="50"/>
    </row>
    <row r="281" spans="1:43" s="48" customFormat="1" x14ac:dyDescent="0.25">
      <c r="A281" s="83"/>
      <c r="B281" s="83"/>
      <c r="C281" s="83"/>
      <c r="D281" s="83"/>
      <c r="E281" s="83"/>
      <c r="F281" s="83"/>
      <c r="G281" s="83"/>
      <c r="H281" s="83"/>
      <c r="I281" s="83"/>
      <c r="J281" s="83"/>
      <c r="K281" s="83"/>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50"/>
      <c r="AN281" s="50"/>
      <c r="AO281" s="50"/>
      <c r="AP281" s="50"/>
      <c r="AQ281" s="50"/>
    </row>
    <row r="282" spans="1:43" s="48" customFormat="1" x14ac:dyDescent="0.25">
      <c r="A282" s="83"/>
      <c r="B282" s="83"/>
      <c r="C282" s="83"/>
      <c r="D282" s="83"/>
      <c r="E282" s="83"/>
      <c r="F282" s="83"/>
      <c r="G282" s="83"/>
      <c r="H282" s="83"/>
      <c r="I282" s="83"/>
      <c r="J282" s="83"/>
      <c r="K282" s="83"/>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50"/>
      <c r="AN282" s="50"/>
      <c r="AO282" s="50"/>
      <c r="AP282" s="50"/>
      <c r="AQ282" s="50"/>
    </row>
    <row r="283" spans="1:43" s="48" customFormat="1" x14ac:dyDescent="0.25">
      <c r="A283" s="83"/>
      <c r="B283" s="83"/>
      <c r="C283" s="83"/>
      <c r="D283" s="83"/>
      <c r="E283" s="83"/>
      <c r="F283" s="83"/>
      <c r="G283" s="83"/>
      <c r="H283" s="83"/>
      <c r="I283" s="83"/>
      <c r="J283" s="83"/>
      <c r="K283" s="83"/>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50"/>
      <c r="AN283" s="50"/>
      <c r="AO283" s="50"/>
      <c r="AP283" s="50"/>
      <c r="AQ283" s="50"/>
    </row>
    <row r="284" spans="1:43" s="48" customFormat="1" x14ac:dyDescent="0.25">
      <c r="A284" s="83"/>
      <c r="B284" s="83"/>
      <c r="C284" s="83"/>
      <c r="D284" s="83"/>
      <c r="E284" s="83"/>
      <c r="F284" s="83"/>
      <c r="G284" s="83"/>
      <c r="H284" s="83"/>
      <c r="I284" s="83"/>
      <c r="J284" s="83"/>
      <c r="K284" s="83"/>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50"/>
      <c r="AN284" s="50"/>
      <c r="AO284" s="50"/>
      <c r="AP284" s="50"/>
      <c r="AQ284" s="50"/>
    </row>
    <row r="285" spans="1:43" s="48" customFormat="1" x14ac:dyDescent="0.25">
      <c r="A285" s="83"/>
      <c r="B285" s="83"/>
      <c r="C285" s="83"/>
      <c r="D285" s="83"/>
      <c r="E285" s="83"/>
      <c r="F285" s="83"/>
      <c r="G285" s="83"/>
      <c r="H285" s="83"/>
      <c r="I285" s="83"/>
      <c r="J285" s="83"/>
      <c r="K285" s="83"/>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50"/>
      <c r="AN285" s="50"/>
      <c r="AO285" s="50"/>
      <c r="AP285" s="50"/>
      <c r="AQ285" s="50"/>
    </row>
    <row r="286" spans="1:43" s="48" customFormat="1" x14ac:dyDescent="0.25">
      <c r="A286" s="83"/>
      <c r="B286" s="83"/>
      <c r="C286" s="83"/>
      <c r="D286" s="83"/>
      <c r="E286" s="83"/>
      <c r="F286" s="83"/>
      <c r="G286" s="83"/>
      <c r="H286" s="83"/>
      <c r="I286" s="83"/>
      <c r="J286" s="83"/>
      <c r="K286" s="83"/>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50"/>
      <c r="AN286" s="50"/>
      <c r="AO286" s="50"/>
      <c r="AP286" s="50"/>
      <c r="AQ286" s="50"/>
    </row>
    <row r="287" spans="1:43" s="48" customFormat="1" x14ac:dyDescent="0.25">
      <c r="A287" s="83"/>
      <c r="B287" s="83"/>
      <c r="C287" s="83"/>
      <c r="D287" s="83"/>
      <c r="E287" s="83"/>
      <c r="F287" s="83"/>
      <c r="G287" s="83"/>
      <c r="H287" s="83"/>
      <c r="I287" s="83"/>
      <c r="J287" s="83"/>
      <c r="K287" s="83"/>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50"/>
      <c r="AN287" s="50"/>
      <c r="AO287" s="50"/>
      <c r="AP287" s="50"/>
      <c r="AQ287" s="50"/>
    </row>
    <row r="288" spans="1:43" s="48" customFormat="1" x14ac:dyDescent="0.25">
      <c r="A288" s="83"/>
      <c r="B288" s="83"/>
      <c r="C288" s="83"/>
      <c r="D288" s="83"/>
      <c r="E288" s="83"/>
      <c r="F288" s="83"/>
      <c r="G288" s="83"/>
      <c r="H288" s="83"/>
      <c r="I288" s="83"/>
      <c r="J288" s="83"/>
      <c r="K288" s="83"/>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50"/>
      <c r="AN288" s="50"/>
      <c r="AO288" s="50"/>
      <c r="AP288" s="50"/>
      <c r="AQ288" s="50"/>
    </row>
    <row r="289" spans="1:43" s="48" customFormat="1" x14ac:dyDescent="0.25">
      <c r="A289" s="83"/>
      <c r="B289" s="83"/>
      <c r="C289" s="83"/>
      <c r="D289" s="83"/>
      <c r="E289" s="83"/>
      <c r="F289" s="83"/>
      <c r="G289" s="83"/>
      <c r="H289" s="83"/>
      <c r="I289" s="83"/>
      <c r="J289" s="83"/>
      <c r="K289" s="83"/>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50"/>
      <c r="AN289" s="50"/>
      <c r="AO289" s="50"/>
      <c r="AP289" s="50"/>
      <c r="AQ289" s="50"/>
    </row>
    <row r="290" spans="1:43" s="48" customFormat="1" x14ac:dyDescent="0.25">
      <c r="A290" s="83"/>
      <c r="B290" s="83"/>
      <c r="C290" s="83"/>
      <c r="D290" s="83"/>
      <c r="E290" s="83"/>
      <c r="F290" s="83"/>
      <c r="G290" s="83"/>
      <c r="H290" s="83"/>
      <c r="I290" s="83"/>
      <c r="J290" s="83"/>
      <c r="K290" s="83"/>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50"/>
      <c r="AN290" s="50"/>
      <c r="AO290" s="50"/>
      <c r="AP290" s="50"/>
      <c r="AQ290" s="50"/>
    </row>
    <row r="291" spans="1:43" s="48" customFormat="1" x14ac:dyDescent="0.25">
      <c r="A291" s="83"/>
      <c r="B291" s="83"/>
      <c r="C291" s="83"/>
      <c r="D291" s="83"/>
      <c r="E291" s="83"/>
      <c r="F291" s="83"/>
      <c r="G291" s="83"/>
      <c r="H291" s="83"/>
      <c r="I291" s="83"/>
      <c r="J291" s="83"/>
      <c r="K291" s="83"/>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50"/>
      <c r="AN291" s="50"/>
      <c r="AO291" s="50"/>
      <c r="AP291" s="50"/>
      <c r="AQ291" s="50"/>
    </row>
    <row r="292" spans="1:43" s="48" customFormat="1" x14ac:dyDescent="0.25">
      <c r="A292" s="83"/>
      <c r="B292" s="83"/>
      <c r="C292" s="83"/>
      <c r="D292" s="83"/>
      <c r="E292" s="83"/>
      <c r="F292" s="83"/>
      <c r="G292" s="83"/>
      <c r="H292" s="83"/>
      <c r="I292" s="83"/>
      <c r="J292" s="83"/>
      <c r="K292" s="83"/>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50"/>
      <c r="AN292" s="50"/>
      <c r="AO292" s="50"/>
      <c r="AP292" s="50"/>
      <c r="AQ292" s="50"/>
    </row>
    <row r="293" spans="1:43" s="48" customFormat="1" x14ac:dyDescent="0.25">
      <c r="A293" s="83"/>
      <c r="B293" s="83"/>
      <c r="C293" s="83"/>
      <c r="D293" s="83"/>
      <c r="E293" s="83"/>
      <c r="F293" s="83"/>
      <c r="G293" s="83"/>
      <c r="H293" s="83"/>
      <c r="I293" s="83"/>
      <c r="J293" s="83"/>
      <c r="K293" s="83"/>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50"/>
      <c r="AN293" s="50"/>
      <c r="AO293" s="50"/>
      <c r="AP293" s="50"/>
      <c r="AQ293" s="50"/>
    </row>
    <row r="294" spans="1:43" s="48" customFormat="1" x14ac:dyDescent="0.25">
      <c r="A294" s="83"/>
      <c r="B294" s="83"/>
      <c r="C294" s="83"/>
      <c r="D294" s="83"/>
      <c r="E294" s="83"/>
      <c r="F294" s="83"/>
      <c r="G294" s="83"/>
      <c r="H294" s="83"/>
      <c r="I294" s="83"/>
      <c r="J294" s="83"/>
      <c r="K294" s="83"/>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50"/>
      <c r="AN294" s="50"/>
      <c r="AO294" s="50"/>
      <c r="AP294" s="50"/>
      <c r="AQ294" s="50"/>
    </row>
    <row r="295" spans="1:43" s="48" customFormat="1" x14ac:dyDescent="0.25">
      <c r="A295" s="83"/>
      <c r="B295" s="83"/>
      <c r="C295" s="83"/>
      <c r="D295" s="83"/>
      <c r="E295" s="83"/>
      <c r="F295" s="83"/>
      <c r="G295" s="83"/>
      <c r="H295" s="83"/>
      <c r="I295" s="83"/>
      <c r="J295" s="83"/>
      <c r="K295" s="83"/>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50"/>
      <c r="AN295" s="50"/>
      <c r="AO295" s="50"/>
      <c r="AP295" s="50"/>
      <c r="AQ295" s="50"/>
    </row>
    <row r="296" spans="1:43" s="48" customFormat="1" x14ac:dyDescent="0.25">
      <c r="A296" s="83"/>
      <c r="B296" s="83"/>
      <c r="C296" s="83"/>
      <c r="D296" s="83"/>
      <c r="E296" s="83"/>
      <c r="F296" s="83"/>
      <c r="G296" s="83"/>
      <c r="H296" s="83"/>
      <c r="I296" s="83"/>
      <c r="J296" s="83"/>
      <c r="K296" s="83"/>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50"/>
      <c r="AN296" s="50"/>
      <c r="AO296" s="50"/>
      <c r="AP296" s="50"/>
      <c r="AQ296" s="50"/>
    </row>
    <row r="297" spans="1:43" s="48" customFormat="1" x14ac:dyDescent="0.25">
      <c r="A297" s="83"/>
      <c r="B297" s="83"/>
      <c r="C297" s="83"/>
      <c r="D297" s="83"/>
      <c r="E297" s="83"/>
      <c r="F297" s="83"/>
      <c r="G297" s="83"/>
      <c r="H297" s="83"/>
      <c r="I297" s="83"/>
      <c r="J297" s="83"/>
      <c r="K297" s="83"/>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50"/>
      <c r="AN297" s="50"/>
      <c r="AO297" s="50"/>
      <c r="AP297" s="50"/>
      <c r="AQ297" s="50"/>
    </row>
    <row r="298" spans="1:43" s="48" customFormat="1" x14ac:dyDescent="0.25">
      <c r="A298" s="83"/>
      <c r="B298" s="83"/>
      <c r="C298" s="83"/>
      <c r="D298" s="83"/>
      <c r="E298" s="83"/>
      <c r="F298" s="83"/>
      <c r="G298" s="83"/>
      <c r="H298" s="83"/>
      <c r="I298" s="83"/>
      <c r="J298" s="83"/>
      <c r="K298" s="83"/>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50"/>
      <c r="AN298" s="50"/>
      <c r="AO298" s="50"/>
      <c r="AP298" s="50"/>
      <c r="AQ298" s="50"/>
    </row>
    <row r="299" spans="1:43" s="48" customFormat="1" x14ac:dyDescent="0.25">
      <c r="A299" s="83"/>
      <c r="B299" s="83"/>
      <c r="C299" s="83"/>
      <c r="D299" s="83"/>
      <c r="E299" s="83"/>
      <c r="F299" s="83"/>
      <c r="G299" s="83"/>
      <c r="H299" s="83"/>
      <c r="I299" s="83"/>
      <c r="J299" s="83"/>
      <c r="K299" s="83"/>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50"/>
      <c r="AN299" s="50"/>
      <c r="AO299" s="50"/>
      <c r="AP299" s="50"/>
      <c r="AQ299" s="50"/>
    </row>
    <row r="300" spans="1:43" s="48" customFormat="1" x14ac:dyDescent="0.25">
      <c r="A300" s="83"/>
      <c r="B300" s="83"/>
      <c r="C300" s="83"/>
      <c r="D300" s="83"/>
      <c r="E300" s="83"/>
      <c r="F300" s="83"/>
      <c r="G300" s="83"/>
      <c r="H300" s="83"/>
      <c r="I300" s="83"/>
      <c r="J300" s="83"/>
      <c r="K300" s="83"/>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50"/>
      <c r="AN300" s="50"/>
      <c r="AO300" s="50"/>
      <c r="AP300" s="50"/>
      <c r="AQ300" s="50"/>
    </row>
    <row r="301" spans="1:43" s="48" customFormat="1" x14ac:dyDescent="0.25">
      <c r="A301" s="83"/>
      <c r="B301" s="83"/>
      <c r="C301" s="83"/>
      <c r="D301" s="83"/>
      <c r="E301" s="83"/>
      <c r="F301" s="83"/>
      <c r="G301" s="83"/>
      <c r="H301" s="83"/>
      <c r="I301" s="83"/>
      <c r="J301" s="83"/>
      <c r="K301" s="83"/>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50"/>
      <c r="AN301" s="50"/>
      <c r="AO301" s="50"/>
      <c r="AP301" s="50"/>
      <c r="AQ301" s="50"/>
    </row>
    <row r="302" spans="1:43" s="48" customFormat="1" x14ac:dyDescent="0.25">
      <c r="A302" s="83"/>
      <c r="B302" s="83"/>
      <c r="C302" s="83"/>
      <c r="D302" s="83"/>
      <c r="E302" s="83"/>
      <c r="F302" s="83"/>
      <c r="G302" s="83"/>
      <c r="H302" s="83"/>
      <c r="I302" s="83"/>
      <c r="J302" s="83"/>
      <c r="K302" s="83"/>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50"/>
      <c r="AN302" s="50"/>
      <c r="AO302" s="50"/>
      <c r="AP302" s="50"/>
      <c r="AQ302" s="50"/>
    </row>
    <row r="303" spans="1:43" s="48" customFormat="1" x14ac:dyDescent="0.25">
      <c r="A303" s="83"/>
      <c r="B303" s="83"/>
      <c r="C303" s="83"/>
      <c r="D303" s="83"/>
      <c r="E303" s="83"/>
      <c r="F303" s="83"/>
      <c r="G303" s="83"/>
      <c r="H303" s="83"/>
      <c r="I303" s="83"/>
      <c r="J303" s="83"/>
      <c r="K303" s="83"/>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50"/>
      <c r="AN303" s="50"/>
      <c r="AO303" s="50"/>
      <c r="AP303" s="50"/>
      <c r="AQ303" s="50"/>
    </row>
    <row r="304" spans="1:43" s="48" customFormat="1" x14ac:dyDescent="0.25">
      <c r="A304" s="83"/>
      <c r="B304" s="83"/>
      <c r="C304" s="83"/>
      <c r="D304" s="83"/>
      <c r="E304" s="83"/>
      <c r="F304" s="83"/>
      <c r="G304" s="83"/>
      <c r="H304" s="83"/>
      <c r="I304" s="83"/>
      <c r="J304" s="83"/>
      <c r="K304" s="83"/>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50"/>
      <c r="AN304" s="50"/>
      <c r="AO304" s="50"/>
      <c r="AP304" s="50"/>
      <c r="AQ304" s="50"/>
    </row>
    <row r="305" spans="1:43" s="48" customFormat="1" x14ac:dyDescent="0.25">
      <c r="A305" s="83"/>
      <c r="B305" s="83"/>
      <c r="C305" s="83"/>
      <c r="D305" s="83"/>
      <c r="E305" s="83"/>
      <c r="F305" s="83"/>
      <c r="G305" s="83"/>
      <c r="H305" s="83"/>
      <c r="I305" s="83"/>
      <c r="J305" s="83"/>
      <c r="K305" s="83"/>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50"/>
      <c r="AN305" s="50"/>
      <c r="AO305" s="50"/>
      <c r="AP305" s="50"/>
      <c r="AQ305" s="50"/>
    </row>
    <row r="306" spans="1:43" s="48" customFormat="1" x14ac:dyDescent="0.25">
      <c r="A306" s="83"/>
      <c r="B306" s="83"/>
      <c r="C306" s="83"/>
      <c r="D306" s="83"/>
      <c r="E306" s="83"/>
      <c r="F306" s="83"/>
      <c r="G306" s="83"/>
      <c r="H306" s="83"/>
      <c r="I306" s="83"/>
      <c r="J306" s="83"/>
      <c r="K306" s="83"/>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50"/>
      <c r="AN306" s="50"/>
      <c r="AO306" s="50"/>
      <c r="AP306" s="50"/>
      <c r="AQ306" s="50"/>
    </row>
    <row r="307" spans="1:43" s="48" customFormat="1" x14ac:dyDescent="0.25">
      <c r="A307" s="83"/>
      <c r="B307" s="83"/>
      <c r="C307" s="83"/>
      <c r="D307" s="83"/>
      <c r="E307" s="83"/>
      <c r="F307" s="83"/>
      <c r="G307" s="83"/>
      <c r="H307" s="83"/>
      <c r="I307" s="83"/>
      <c r="J307" s="83"/>
      <c r="K307" s="83"/>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50"/>
      <c r="AN307" s="50"/>
      <c r="AO307" s="50"/>
      <c r="AP307" s="50"/>
      <c r="AQ307" s="50"/>
    </row>
    <row r="308" spans="1:43" s="48" customFormat="1" x14ac:dyDescent="0.25">
      <c r="A308" s="83"/>
      <c r="B308" s="83"/>
      <c r="C308" s="83"/>
      <c r="D308" s="83"/>
      <c r="E308" s="83"/>
      <c r="F308" s="83"/>
      <c r="G308" s="83"/>
      <c r="H308" s="83"/>
      <c r="I308" s="83"/>
      <c r="J308" s="83"/>
      <c r="K308" s="83"/>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50"/>
      <c r="AN308" s="50"/>
      <c r="AO308" s="50"/>
      <c r="AP308" s="50"/>
      <c r="AQ308" s="50"/>
    </row>
    <row r="309" spans="1:43" s="48" customFormat="1" x14ac:dyDescent="0.25">
      <c r="A309" s="83"/>
      <c r="B309" s="83"/>
      <c r="C309" s="83"/>
      <c r="D309" s="83"/>
      <c r="E309" s="83"/>
      <c r="F309" s="83"/>
      <c r="G309" s="83"/>
      <c r="H309" s="83"/>
      <c r="I309" s="83"/>
      <c r="J309" s="83"/>
      <c r="K309" s="83"/>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50"/>
      <c r="AN309" s="50"/>
      <c r="AO309" s="50"/>
      <c r="AP309" s="50"/>
      <c r="AQ309" s="50"/>
    </row>
    <row r="310" spans="1:43" s="48" customFormat="1" x14ac:dyDescent="0.25">
      <c r="A310" s="83"/>
      <c r="B310" s="83"/>
      <c r="C310" s="83"/>
      <c r="D310" s="83"/>
      <c r="E310" s="83"/>
      <c r="F310" s="83"/>
      <c r="G310" s="83"/>
      <c r="H310" s="83"/>
      <c r="I310" s="83"/>
      <c r="J310" s="83"/>
      <c r="K310" s="83"/>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50"/>
      <c r="AN310" s="50"/>
      <c r="AO310" s="50"/>
      <c r="AP310" s="50"/>
      <c r="AQ310" s="50"/>
    </row>
    <row r="311" spans="1:43" s="48" customFormat="1" x14ac:dyDescent="0.25">
      <c r="A311" s="83"/>
      <c r="B311" s="83"/>
      <c r="C311" s="83"/>
      <c r="D311" s="83"/>
      <c r="E311" s="83"/>
      <c r="F311" s="83"/>
      <c r="G311" s="83"/>
      <c r="H311" s="83"/>
      <c r="I311" s="83"/>
      <c r="J311" s="83"/>
      <c r="K311" s="83"/>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50"/>
      <c r="AN311" s="50"/>
      <c r="AO311" s="50"/>
      <c r="AP311" s="50"/>
      <c r="AQ311" s="50"/>
    </row>
    <row r="312" spans="1:43" s="48" customFormat="1" x14ac:dyDescent="0.25">
      <c r="A312" s="83"/>
      <c r="B312" s="83"/>
      <c r="C312" s="83"/>
      <c r="D312" s="83"/>
      <c r="E312" s="83"/>
      <c r="F312" s="83"/>
      <c r="G312" s="83"/>
      <c r="H312" s="83"/>
      <c r="I312" s="83"/>
      <c r="J312" s="83"/>
      <c r="K312" s="83"/>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50"/>
      <c r="AN312" s="50"/>
      <c r="AO312" s="50"/>
      <c r="AP312" s="50"/>
      <c r="AQ312" s="50"/>
    </row>
    <row r="313" spans="1:43" s="48" customFormat="1" x14ac:dyDescent="0.25">
      <c r="A313" s="83"/>
      <c r="B313" s="83"/>
      <c r="C313" s="83"/>
      <c r="D313" s="83"/>
      <c r="E313" s="83"/>
      <c r="F313" s="83"/>
      <c r="G313" s="83"/>
      <c r="H313" s="83"/>
      <c r="I313" s="83"/>
      <c r="J313" s="83"/>
      <c r="K313" s="83"/>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50"/>
      <c r="AN313" s="50"/>
      <c r="AO313" s="50"/>
      <c r="AP313" s="50"/>
      <c r="AQ313" s="50"/>
    </row>
    <row r="314" spans="1:43" s="48" customFormat="1" x14ac:dyDescent="0.25">
      <c r="A314" s="83"/>
      <c r="B314" s="83"/>
      <c r="C314" s="83"/>
      <c r="D314" s="83"/>
      <c r="E314" s="83"/>
      <c r="F314" s="83"/>
      <c r="G314" s="83"/>
      <c r="H314" s="83"/>
      <c r="I314" s="83"/>
      <c r="J314" s="83"/>
      <c r="K314" s="83"/>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50"/>
      <c r="AN314" s="50"/>
      <c r="AO314" s="50"/>
      <c r="AP314" s="50"/>
      <c r="AQ314" s="50"/>
    </row>
    <row r="315" spans="1:43" s="48" customFormat="1" x14ac:dyDescent="0.25">
      <c r="A315" s="83"/>
      <c r="B315" s="83"/>
      <c r="C315" s="83"/>
      <c r="D315" s="83"/>
      <c r="E315" s="83"/>
      <c r="F315" s="83"/>
      <c r="G315" s="83"/>
      <c r="H315" s="83"/>
      <c r="I315" s="83"/>
      <c r="J315" s="83"/>
      <c r="K315" s="83"/>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50"/>
      <c r="AN315" s="50"/>
      <c r="AO315" s="50"/>
      <c r="AP315" s="50"/>
      <c r="AQ315" s="50"/>
    </row>
    <row r="316" spans="1:43" s="48" customFormat="1" x14ac:dyDescent="0.25">
      <c r="A316" s="83"/>
      <c r="B316" s="83"/>
      <c r="C316" s="83"/>
      <c r="D316" s="83"/>
      <c r="E316" s="83"/>
      <c r="F316" s="83"/>
      <c r="G316" s="83"/>
      <c r="H316" s="83"/>
      <c r="I316" s="83"/>
      <c r="J316" s="83"/>
      <c r="K316" s="83"/>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50"/>
      <c r="AN316" s="50"/>
      <c r="AO316" s="50"/>
      <c r="AP316" s="50"/>
      <c r="AQ316" s="50"/>
    </row>
    <row r="317" spans="1:43" s="48" customFormat="1" x14ac:dyDescent="0.25">
      <c r="A317" s="83"/>
      <c r="B317" s="83"/>
      <c r="C317" s="83"/>
      <c r="D317" s="83"/>
      <c r="E317" s="83"/>
      <c r="F317" s="83"/>
      <c r="G317" s="83"/>
      <c r="H317" s="83"/>
      <c r="I317" s="83"/>
      <c r="J317" s="83"/>
      <c r="K317" s="83"/>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50"/>
      <c r="AN317" s="50"/>
      <c r="AO317" s="50"/>
      <c r="AP317" s="50"/>
      <c r="AQ317" s="50"/>
    </row>
    <row r="318" spans="1:43" s="48" customFormat="1" x14ac:dyDescent="0.25">
      <c r="A318" s="83"/>
      <c r="B318" s="83"/>
      <c r="C318" s="83"/>
      <c r="D318" s="83"/>
      <c r="E318" s="83"/>
      <c r="F318" s="83"/>
      <c r="G318" s="83"/>
      <c r="H318" s="83"/>
      <c r="I318" s="83"/>
      <c r="J318" s="83"/>
      <c r="K318" s="83"/>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50"/>
      <c r="AN318" s="50"/>
      <c r="AO318" s="50"/>
      <c r="AP318" s="50"/>
      <c r="AQ318" s="50"/>
    </row>
    <row r="319" spans="1:43" s="48" customFormat="1" x14ac:dyDescent="0.25">
      <c r="A319" s="83"/>
      <c r="B319" s="83"/>
      <c r="C319" s="83"/>
      <c r="D319" s="83"/>
      <c r="E319" s="83"/>
      <c r="F319" s="83"/>
      <c r="G319" s="83"/>
      <c r="H319" s="83"/>
      <c r="I319" s="83"/>
      <c r="J319" s="83"/>
      <c r="K319" s="83"/>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50"/>
      <c r="AN319" s="50"/>
      <c r="AO319" s="50"/>
      <c r="AP319" s="50"/>
      <c r="AQ319" s="50"/>
    </row>
    <row r="320" spans="1:43" s="48" customFormat="1" x14ac:dyDescent="0.25">
      <c r="A320" s="83"/>
      <c r="B320" s="83"/>
      <c r="C320" s="83"/>
      <c r="D320" s="83"/>
      <c r="E320" s="83"/>
      <c r="F320" s="83"/>
      <c r="G320" s="83"/>
      <c r="H320" s="83"/>
      <c r="I320" s="83"/>
      <c r="J320" s="83"/>
      <c r="K320" s="83"/>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50"/>
      <c r="AN320" s="50"/>
      <c r="AO320" s="50"/>
      <c r="AP320" s="50"/>
      <c r="AQ320" s="50"/>
    </row>
    <row r="321" spans="1:43" s="48" customFormat="1" x14ac:dyDescent="0.25">
      <c r="A321" s="83"/>
      <c r="B321" s="83"/>
      <c r="C321" s="83"/>
      <c r="D321" s="83"/>
      <c r="E321" s="83"/>
      <c r="F321" s="83"/>
      <c r="G321" s="83"/>
      <c r="H321" s="83"/>
      <c r="I321" s="83"/>
      <c r="J321" s="83"/>
      <c r="K321" s="83"/>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50"/>
      <c r="AN321" s="50"/>
      <c r="AO321" s="50"/>
      <c r="AP321" s="50"/>
      <c r="AQ321" s="50"/>
    </row>
    <row r="322" spans="1:43" s="48" customFormat="1" x14ac:dyDescent="0.25">
      <c r="A322" s="83"/>
      <c r="B322" s="83"/>
      <c r="C322" s="83"/>
      <c r="D322" s="83"/>
      <c r="E322" s="83"/>
      <c r="F322" s="83"/>
      <c r="G322" s="83"/>
      <c r="H322" s="83"/>
      <c r="I322" s="83"/>
      <c r="J322" s="83"/>
      <c r="K322" s="83"/>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50"/>
      <c r="AN322" s="50"/>
      <c r="AO322" s="50"/>
      <c r="AP322" s="50"/>
      <c r="AQ322" s="50"/>
    </row>
    <row r="323" spans="1:43" s="48" customFormat="1" x14ac:dyDescent="0.25">
      <c r="A323" s="83"/>
      <c r="B323" s="83"/>
      <c r="C323" s="83"/>
      <c r="D323" s="83"/>
      <c r="E323" s="83"/>
      <c r="F323" s="83"/>
      <c r="G323" s="83"/>
      <c r="H323" s="83"/>
      <c r="I323" s="83"/>
      <c r="J323" s="83"/>
      <c r="K323" s="83"/>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50"/>
      <c r="AN323" s="50"/>
      <c r="AO323" s="50"/>
      <c r="AP323" s="50"/>
      <c r="AQ323" s="50"/>
    </row>
    <row r="324" spans="1:43" s="48" customFormat="1" x14ac:dyDescent="0.25">
      <c r="A324" s="83"/>
      <c r="B324" s="83"/>
      <c r="C324" s="83"/>
      <c r="D324" s="83"/>
      <c r="E324" s="83"/>
      <c r="F324" s="83"/>
      <c r="G324" s="83"/>
      <c r="H324" s="83"/>
      <c r="I324" s="83"/>
      <c r="J324" s="83"/>
      <c r="K324" s="83"/>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50"/>
      <c r="AN324" s="50"/>
      <c r="AO324" s="50"/>
      <c r="AP324" s="50"/>
      <c r="AQ324" s="50"/>
    </row>
    <row r="325" spans="1:43" s="48" customFormat="1" x14ac:dyDescent="0.25">
      <c r="A325" s="83"/>
      <c r="B325" s="83"/>
      <c r="C325" s="83"/>
      <c r="D325" s="83"/>
      <c r="E325" s="83"/>
      <c r="F325" s="83"/>
      <c r="G325" s="83"/>
      <c r="H325" s="83"/>
      <c r="I325" s="83"/>
      <c r="J325" s="83"/>
      <c r="K325" s="83"/>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50"/>
      <c r="AN325" s="50"/>
      <c r="AO325" s="50"/>
      <c r="AP325" s="50"/>
      <c r="AQ325" s="50"/>
    </row>
    <row r="326" spans="1:43" s="48" customFormat="1" x14ac:dyDescent="0.25">
      <c r="A326" s="83"/>
      <c r="B326" s="83"/>
      <c r="C326" s="83"/>
      <c r="D326" s="83"/>
      <c r="E326" s="83"/>
      <c r="F326" s="83"/>
      <c r="G326" s="83"/>
      <c r="H326" s="83"/>
      <c r="I326" s="83"/>
      <c r="J326" s="83"/>
      <c r="K326" s="83"/>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50"/>
      <c r="AN326" s="50"/>
      <c r="AO326" s="50"/>
      <c r="AP326" s="50"/>
      <c r="AQ326" s="50"/>
    </row>
    <row r="327" spans="1:43" s="48" customFormat="1" x14ac:dyDescent="0.25">
      <c r="A327" s="83"/>
      <c r="B327" s="83"/>
      <c r="C327" s="83"/>
      <c r="D327" s="83"/>
      <c r="E327" s="83"/>
      <c r="F327" s="83"/>
      <c r="G327" s="83"/>
      <c r="H327" s="83"/>
      <c r="I327" s="83"/>
      <c r="J327" s="83"/>
      <c r="K327" s="83"/>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50"/>
      <c r="AN327" s="50"/>
      <c r="AO327" s="50"/>
      <c r="AP327" s="50"/>
      <c r="AQ327" s="50"/>
    </row>
    <row r="328" spans="1:43" s="48" customFormat="1" x14ac:dyDescent="0.25">
      <c r="A328" s="83"/>
      <c r="B328" s="83"/>
      <c r="C328" s="83"/>
      <c r="D328" s="83"/>
      <c r="E328" s="83"/>
      <c r="F328" s="83"/>
      <c r="G328" s="83"/>
      <c r="H328" s="83"/>
      <c r="I328" s="83"/>
      <c r="J328" s="83"/>
      <c r="K328" s="83"/>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50"/>
      <c r="AN328" s="50"/>
      <c r="AO328" s="50"/>
      <c r="AP328" s="50"/>
      <c r="AQ328" s="50"/>
    </row>
    <row r="329" spans="1:43" s="48" customFormat="1" x14ac:dyDescent="0.25">
      <c r="A329" s="83"/>
      <c r="B329" s="83"/>
      <c r="C329" s="83"/>
      <c r="D329" s="83"/>
      <c r="E329" s="83"/>
      <c r="F329" s="83"/>
      <c r="G329" s="83"/>
      <c r="H329" s="83"/>
      <c r="I329" s="83"/>
      <c r="J329" s="83"/>
      <c r="K329" s="83"/>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50"/>
      <c r="AN329" s="50"/>
      <c r="AO329" s="50"/>
      <c r="AP329" s="50"/>
      <c r="AQ329" s="50"/>
    </row>
    <row r="330" spans="1:43" s="48" customFormat="1" x14ac:dyDescent="0.25">
      <c r="A330" s="83"/>
      <c r="B330" s="83"/>
      <c r="C330" s="83"/>
      <c r="D330" s="83"/>
      <c r="E330" s="83"/>
      <c r="F330" s="83"/>
      <c r="G330" s="83"/>
      <c r="H330" s="83"/>
      <c r="I330" s="83"/>
      <c r="J330" s="83"/>
      <c r="K330" s="83"/>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50"/>
      <c r="AN330" s="50"/>
      <c r="AO330" s="50"/>
      <c r="AP330" s="50"/>
      <c r="AQ330" s="50"/>
    </row>
    <row r="331" spans="1:43" s="48" customFormat="1" x14ac:dyDescent="0.25">
      <c r="A331" s="83"/>
      <c r="B331" s="83"/>
      <c r="C331" s="83"/>
      <c r="D331" s="83"/>
      <c r="E331" s="83"/>
      <c r="F331" s="83"/>
      <c r="G331" s="83"/>
      <c r="H331" s="83"/>
      <c r="I331" s="83"/>
      <c r="J331" s="83"/>
      <c r="K331" s="83"/>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50"/>
      <c r="AN331" s="50"/>
      <c r="AO331" s="50"/>
      <c r="AP331" s="50"/>
      <c r="AQ331" s="50"/>
    </row>
    <row r="332" spans="1:43" s="48" customFormat="1" x14ac:dyDescent="0.25">
      <c r="A332" s="83"/>
      <c r="B332" s="83"/>
      <c r="C332" s="83"/>
      <c r="D332" s="83"/>
      <c r="E332" s="83"/>
      <c r="F332" s="83"/>
      <c r="G332" s="83"/>
      <c r="H332" s="83"/>
      <c r="I332" s="83"/>
      <c r="J332" s="83"/>
      <c r="K332" s="83"/>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50"/>
      <c r="AN332" s="50"/>
      <c r="AO332" s="50"/>
      <c r="AP332" s="50"/>
      <c r="AQ332" s="50"/>
    </row>
    <row r="333" spans="1:43" s="48" customFormat="1" x14ac:dyDescent="0.25">
      <c r="A333" s="83"/>
      <c r="B333" s="83"/>
      <c r="C333" s="83"/>
      <c r="D333" s="83"/>
      <c r="E333" s="83"/>
      <c r="F333" s="83"/>
      <c r="G333" s="83"/>
      <c r="H333" s="83"/>
      <c r="I333" s="83"/>
      <c r="J333" s="83"/>
      <c r="K333" s="83"/>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50"/>
      <c r="AN333" s="50"/>
      <c r="AO333" s="50"/>
      <c r="AP333" s="50"/>
      <c r="AQ333" s="50"/>
    </row>
    <row r="334" spans="1:43" s="48" customFormat="1" x14ac:dyDescent="0.25">
      <c r="A334" s="83"/>
      <c r="B334" s="83"/>
      <c r="C334" s="83"/>
      <c r="D334" s="83"/>
      <c r="E334" s="83"/>
      <c r="F334" s="83"/>
      <c r="G334" s="83"/>
      <c r="H334" s="83"/>
      <c r="I334" s="83"/>
      <c r="J334" s="83"/>
      <c r="K334" s="83"/>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50"/>
      <c r="AN334" s="50"/>
      <c r="AO334" s="50"/>
      <c r="AP334" s="50"/>
      <c r="AQ334" s="50"/>
    </row>
    <row r="335" spans="1:43" s="48" customFormat="1" x14ac:dyDescent="0.25">
      <c r="A335" s="83"/>
      <c r="B335" s="83"/>
      <c r="C335" s="83"/>
      <c r="D335" s="83"/>
      <c r="E335" s="83"/>
      <c r="F335" s="83"/>
      <c r="G335" s="83"/>
      <c r="H335" s="83"/>
      <c r="I335" s="83"/>
      <c r="J335" s="83"/>
      <c r="K335" s="83"/>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50"/>
      <c r="AN335" s="50"/>
      <c r="AO335" s="50"/>
      <c r="AP335" s="50"/>
      <c r="AQ335" s="50"/>
    </row>
    <row r="336" spans="1:43" s="48" customFormat="1" x14ac:dyDescent="0.25">
      <c r="A336" s="83"/>
      <c r="B336" s="83"/>
      <c r="C336" s="83"/>
      <c r="D336" s="83"/>
      <c r="E336" s="83"/>
      <c r="F336" s="83"/>
      <c r="G336" s="83"/>
      <c r="H336" s="83"/>
      <c r="I336" s="83"/>
      <c r="J336" s="83"/>
      <c r="K336" s="83"/>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50"/>
      <c r="AN336" s="50"/>
      <c r="AO336" s="50"/>
      <c r="AP336" s="50"/>
      <c r="AQ336" s="50"/>
    </row>
    <row r="337" spans="1:43" s="48" customFormat="1" x14ac:dyDescent="0.25">
      <c r="A337" s="83"/>
      <c r="B337" s="83"/>
      <c r="C337" s="83"/>
      <c r="D337" s="83"/>
      <c r="E337" s="83"/>
      <c r="F337" s="83"/>
      <c r="G337" s="83"/>
      <c r="H337" s="83"/>
      <c r="I337" s="83"/>
      <c r="J337" s="83"/>
      <c r="K337" s="83"/>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50"/>
      <c r="AN337" s="50"/>
      <c r="AO337" s="50"/>
      <c r="AP337" s="50"/>
      <c r="AQ337" s="50"/>
    </row>
    <row r="338" spans="1:43" s="48" customFormat="1" x14ac:dyDescent="0.25">
      <c r="A338" s="83"/>
      <c r="B338" s="83"/>
      <c r="C338" s="83"/>
      <c r="D338" s="83"/>
      <c r="E338" s="83"/>
      <c r="F338" s="83"/>
      <c r="G338" s="83"/>
      <c r="H338" s="83"/>
      <c r="I338" s="83"/>
      <c r="J338" s="83"/>
      <c r="K338" s="83"/>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50"/>
      <c r="AN338" s="50"/>
      <c r="AO338" s="50"/>
      <c r="AP338" s="50"/>
      <c r="AQ338" s="50"/>
    </row>
    <row r="339" spans="1:43" s="48" customFormat="1" x14ac:dyDescent="0.25">
      <c r="A339" s="83"/>
      <c r="B339" s="83"/>
      <c r="C339" s="83"/>
      <c r="D339" s="83"/>
      <c r="E339" s="83"/>
      <c r="F339" s="83"/>
      <c r="G339" s="83"/>
      <c r="H339" s="83"/>
      <c r="I339" s="83"/>
      <c r="J339" s="83"/>
      <c r="K339" s="83"/>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50"/>
      <c r="AN339" s="50"/>
      <c r="AO339" s="50"/>
      <c r="AP339" s="50"/>
      <c r="AQ339" s="50"/>
    </row>
    <row r="340" spans="1:43" s="48" customFormat="1" x14ac:dyDescent="0.25">
      <c r="A340" s="83"/>
      <c r="B340" s="83"/>
      <c r="C340" s="83"/>
      <c r="D340" s="83"/>
      <c r="E340" s="83"/>
      <c r="F340" s="83"/>
      <c r="G340" s="83"/>
      <c r="H340" s="83"/>
      <c r="I340" s="83"/>
      <c r="J340" s="83"/>
      <c r="K340" s="83"/>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50"/>
      <c r="AN340" s="50"/>
      <c r="AO340" s="50"/>
      <c r="AP340" s="50"/>
      <c r="AQ340" s="50"/>
    </row>
    <row r="341" spans="1:43" s="48" customFormat="1" x14ac:dyDescent="0.25">
      <c r="A341" s="83"/>
      <c r="B341" s="83"/>
      <c r="C341" s="83"/>
      <c r="D341" s="83"/>
      <c r="E341" s="83"/>
      <c r="F341" s="83"/>
      <c r="G341" s="83"/>
      <c r="H341" s="83"/>
      <c r="I341" s="83"/>
      <c r="J341" s="83"/>
      <c r="K341" s="83"/>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50"/>
      <c r="AN341" s="50"/>
      <c r="AO341" s="50"/>
      <c r="AP341" s="50"/>
      <c r="AQ341" s="50"/>
    </row>
    <row r="342" spans="1:43" s="48" customFormat="1" x14ac:dyDescent="0.25">
      <c r="A342" s="83"/>
      <c r="B342" s="83"/>
      <c r="C342" s="83"/>
      <c r="D342" s="83"/>
      <c r="E342" s="83"/>
      <c r="F342" s="83"/>
      <c r="G342" s="83"/>
      <c r="H342" s="83"/>
      <c r="I342" s="83"/>
      <c r="J342" s="83"/>
      <c r="K342" s="83"/>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50"/>
      <c r="AN342" s="50"/>
      <c r="AO342" s="50"/>
      <c r="AP342" s="50"/>
      <c r="AQ342" s="50"/>
    </row>
    <row r="343" spans="1:43" s="48" customFormat="1" x14ac:dyDescent="0.25">
      <c r="A343" s="83"/>
      <c r="B343" s="83"/>
      <c r="C343" s="83"/>
      <c r="D343" s="83"/>
      <c r="E343" s="83"/>
      <c r="F343" s="83"/>
      <c r="G343" s="83"/>
      <c r="H343" s="83"/>
      <c r="I343" s="83"/>
      <c r="J343" s="83"/>
      <c r="K343" s="83"/>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50"/>
      <c r="AN343" s="50"/>
      <c r="AO343" s="50"/>
      <c r="AP343" s="50"/>
      <c r="AQ343" s="50"/>
    </row>
    <row r="344" spans="1:43" s="48" customFormat="1" x14ac:dyDescent="0.25">
      <c r="A344" s="83"/>
      <c r="B344" s="83"/>
      <c r="C344" s="83"/>
      <c r="D344" s="83"/>
      <c r="E344" s="83"/>
      <c r="F344" s="83"/>
      <c r="G344" s="83"/>
      <c r="H344" s="83"/>
      <c r="I344" s="83"/>
      <c r="J344" s="83"/>
      <c r="K344" s="83"/>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50"/>
      <c r="AN344" s="50"/>
      <c r="AO344" s="50"/>
      <c r="AP344" s="50"/>
      <c r="AQ344" s="50"/>
    </row>
    <row r="345" spans="1:43" s="48" customFormat="1" x14ac:dyDescent="0.25">
      <c r="A345" s="83"/>
      <c r="B345" s="83"/>
      <c r="C345" s="83"/>
      <c r="D345" s="83"/>
      <c r="E345" s="83"/>
      <c r="F345" s="83"/>
      <c r="G345" s="83"/>
      <c r="H345" s="83"/>
      <c r="I345" s="83"/>
      <c r="J345" s="83"/>
      <c r="K345" s="83"/>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50"/>
      <c r="AN345" s="50"/>
      <c r="AO345" s="50"/>
      <c r="AP345" s="50"/>
      <c r="AQ345" s="50"/>
    </row>
    <row r="346" spans="1:43" s="48" customFormat="1" x14ac:dyDescent="0.25">
      <c r="A346" s="83"/>
      <c r="B346" s="83"/>
      <c r="C346" s="83"/>
      <c r="D346" s="83"/>
      <c r="E346" s="83"/>
      <c r="F346" s="83"/>
      <c r="G346" s="83"/>
      <c r="H346" s="83"/>
      <c r="I346" s="83"/>
      <c r="J346" s="83"/>
      <c r="K346" s="83"/>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50"/>
      <c r="AN346" s="50"/>
      <c r="AO346" s="50"/>
      <c r="AP346" s="50"/>
      <c r="AQ346" s="50"/>
    </row>
    <row r="347" spans="1:43" s="48" customFormat="1" x14ac:dyDescent="0.25">
      <c r="A347" s="83"/>
      <c r="B347" s="83"/>
      <c r="C347" s="83"/>
      <c r="D347" s="83"/>
      <c r="E347" s="83"/>
      <c r="F347" s="83"/>
      <c r="G347" s="83"/>
      <c r="H347" s="83"/>
      <c r="I347" s="83"/>
      <c r="J347" s="83"/>
      <c r="K347" s="83"/>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50"/>
      <c r="AN347" s="50"/>
      <c r="AO347" s="50"/>
      <c r="AP347" s="50"/>
      <c r="AQ347" s="50"/>
    </row>
    <row r="348" spans="1:43" s="48" customFormat="1" x14ac:dyDescent="0.25">
      <c r="A348" s="83"/>
      <c r="B348" s="83"/>
      <c r="C348" s="83"/>
      <c r="D348" s="83"/>
      <c r="E348" s="83"/>
      <c r="F348" s="83"/>
      <c r="G348" s="83"/>
      <c r="H348" s="83"/>
      <c r="I348" s="83"/>
      <c r="J348" s="83"/>
      <c r="K348" s="83"/>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50"/>
      <c r="AN348" s="50"/>
      <c r="AO348" s="50"/>
      <c r="AP348" s="50"/>
      <c r="AQ348" s="50"/>
    </row>
    <row r="349" spans="1:43" s="48" customFormat="1" x14ac:dyDescent="0.25">
      <c r="A349" s="83"/>
      <c r="B349" s="83"/>
      <c r="C349" s="83"/>
      <c r="D349" s="83"/>
      <c r="E349" s="83"/>
      <c r="F349" s="83"/>
      <c r="G349" s="83"/>
      <c r="H349" s="83"/>
      <c r="I349" s="83"/>
      <c r="J349" s="83"/>
      <c r="K349" s="83"/>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50"/>
      <c r="AN349" s="50"/>
      <c r="AO349" s="50"/>
      <c r="AP349" s="50"/>
      <c r="AQ349" s="50"/>
    </row>
    <row r="350" spans="1:43" s="48" customFormat="1" x14ac:dyDescent="0.25">
      <c r="A350" s="83"/>
      <c r="B350" s="83"/>
      <c r="C350" s="83"/>
      <c r="D350" s="83"/>
      <c r="E350" s="83"/>
      <c r="F350" s="83"/>
      <c r="G350" s="83"/>
      <c r="H350" s="83"/>
      <c r="I350" s="83"/>
      <c r="J350" s="83"/>
      <c r="K350" s="83"/>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50"/>
      <c r="AN350" s="50"/>
      <c r="AO350" s="50"/>
      <c r="AP350" s="50"/>
      <c r="AQ350" s="50"/>
    </row>
    <row r="351" spans="1:43" s="48" customFormat="1" x14ac:dyDescent="0.25">
      <c r="A351" s="83"/>
      <c r="B351" s="83"/>
      <c r="C351" s="83"/>
      <c r="D351" s="83"/>
      <c r="E351" s="83"/>
      <c r="F351" s="83"/>
      <c r="G351" s="83"/>
      <c r="H351" s="83"/>
      <c r="I351" s="83"/>
      <c r="J351" s="83"/>
      <c r="K351" s="83"/>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50"/>
      <c r="AN351" s="50"/>
      <c r="AO351" s="50"/>
      <c r="AP351" s="50"/>
      <c r="AQ351" s="50"/>
    </row>
    <row r="352" spans="1:43" s="48" customFormat="1" x14ac:dyDescent="0.25">
      <c r="A352" s="83"/>
      <c r="B352" s="83"/>
      <c r="C352" s="83"/>
      <c r="D352" s="83"/>
      <c r="E352" s="83"/>
      <c r="F352" s="83"/>
      <c r="G352" s="83"/>
      <c r="H352" s="83"/>
      <c r="I352" s="83"/>
      <c r="J352" s="83"/>
      <c r="K352" s="83"/>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50"/>
      <c r="AN352" s="50"/>
      <c r="AO352" s="50"/>
      <c r="AP352" s="50"/>
      <c r="AQ352" s="50"/>
    </row>
    <row r="353" spans="1:43" s="48" customFormat="1" x14ac:dyDescent="0.25">
      <c r="A353" s="83"/>
      <c r="B353" s="83"/>
      <c r="C353" s="83"/>
      <c r="D353" s="83"/>
      <c r="E353" s="83"/>
      <c r="F353" s="83"/>
      <c r="G353" s="83"/>
      <c r="H353" s="83"/>
      <c r="I353" s="83"/>
      <c r="J353" s="83"/>
      <c r="K353" s="83"/>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50"/>
      <c r="AN353" s="50"/>
      <c r="AO353" s="50"/>
      <c r="AP353" s="50"/>
      <c r="AQ353" s="50"/>
    </row>
    <row r="354" spans="1:43" s="48" customFormat="1" x14ac:dyDescent="0.25">
      <c r="A354" s="83"/>
      <c r="B354" s="83"/>
      <c r="C354" s="83"/>
      <c r="D354" s="83"/>
      <c r="E354" s="83"/>
      <c r="F354" s="83"/>
      <c r="G354" s="83"/>
      <c r="H354" s="83"/>
      <c r="I354" s="83"/>
      <c r="J354" s="83"/>
      <c r="K354" s="83"/>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50"/>
      <c r="AN354" s="50"/>
      <c r="AO354" s="50"/>
      <c r="AP354" s="50"/>
      <c r="AQ354" s="50"/>
    </row>
    <row r="355" spans="1:43" s="48" customFormat="1" x14ac:dyDescent="0.25">
      <c r="A355" s="83"/>
      <c r="B355" s="83"/>
      <c r="C355" s="83"/>
      <c r="D355" s="83"/>
      <c r="E355" s="83"/>
      <c r="F355" s="83"/>
      <c r="G355" s="83"/>
      <c r="H355" s="83"/>
      <c r="I355" s="83"/>
      <c r="J355" s="83"/>
      <c r="K355" s="83"/>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50"/>
      <c r="AN355" s="50"/>
      <c r="AO355" s="50"/>
      <c r="AP355" s="50"/>
      <c r="AQ355" s="50"/>
    </row>
    <row r="356" spans="1:43" s="48" customFormat="1" x14ac:dyDescent="0.25">
      <c r="A356" s="83"/>
      <c r="B356" s="83"/>
      <c r="C356" s="83"/>
      <c r="D356" s="83"/>
      <c r="E356" s="83"/>
      <c r="F356" s="83"/>
      <c r="G356" s="83"/>
      <c r="H356" s="83"/>
      <c r="I356" s="83"/>
      <c r="J356" s="83"/>
      <c r="K356" s="83"/>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50"/>
      <c r="AN356" s="50"/>
      <c r="AO356" s="50"/>
      <c r="AP356" s="50"/>
      <c r="AQ356" s="50"/>
    </row>
    <row r="357" spans="1:43" s="48" customFormat="1" x14ac:dyDescent="0.25">
      <c r="A357" s="83"/>
      <c r="B357" s="83"/>
      <c r="C357" s="83"/>
      <c r="D357" s="83"/>
      <c r="E357" s="83"/>
      <c r="F357" s="83"/>
      <c r="G357" s="83"/>
      <c r="H357" s="83"/>
      <c r="I357" s="83"/>
      <c r="J357" s="83"/>
      <c r="K357" s="83"/>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50"/>
      <c r="AN357" s="50"/>
      <c r="AO357" s="50"/>
      <c r="AP357" s="50"/>
      <c r="AQ357" s="50"/>
    </row>
    <row r="358" spans="1:43" s="48" customFormat="1" x14ac:dyDescent="0.25">
      <c r="A358" s="83"/>
      <c r="B358" s="83"/>
      <c r="C358" s="83"/>
      <c r="D358" s="83"/>
      <c r="E358" s="83"/>
      <c r="F358" s="83"/>
      <c r="G358" s="83"/>
      <c r="H358" s="83"/>
      <c r="I358" s="83"/>
      <c r="J358" s="83"/>
      <c r="K358" s="83"/>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50"/>
      <c r="AN358" s="50"/>
      <c r="AO358" s="50"/>
      <c r="AP358" s="50"/>
      <c r="AQ358" s="50"/>
    </row>
    <row r="359" spans="1:43" s="48" customFormat="1" x14ac:dyDescent="0.25">
      <c r="A359" s="83"/>
      <c r="B359" s="83"/>
      <c r="C359" s="83"/>
      <c r="D359" s="83"/>
      <c r="E359" s="83"/>
      <c r="F359" s="83"/>
      <c r="G359" s="83"/>
      <c r="H359" s="83"/>
      <c r="I359" s="83"/>
      <c r="J359" s="83"/>
      <c r="K359" s="83"/>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50"/>
      <c r="AN359" s="50"/>
      <c r="AO359" s="50"/>
      <c r="AP359" s="50"/>
      <c r="AQ359" s="50"/>
    </row>
    <row r="360" spans="1:43" s="48" customFormat="1" x14ac:dyDescent="0.25">
      <c r="A360" s="83"/>
      <c r="B360" s="83"/>
      <c r="C360" s="83"/>
      <c r="D360" s="83"/>
      <c r="E360" s="83"/>
      <c r="F360" s="83"/>
      <c r="G360" s="83"/>
      <c r="H360" s="83"/>
      <c r="I360" s="83"/>
      <c r="J360" s="83"/>
      <c r="K360" s="83"/>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50"/>
      <c r="AN360" s="50"/>
      <c r="AO360" s="50"/>
      <c r="AP360" s="50"/>
      <c r="AQ360" s="50"/>
    </row>
    <row r="361" spans="1:43" s="48" customFormat="1" x14ac:dyDescent="0.25">
      <c r="A361" s="83"/>
      <c r="B361" s="83"/>
      <c r="C361" s="83"/>
      <c r="D361" s="83"/>
      <c r="E361" s="83"/>
      <c r="F361" s="83"/>
      <c r="G361" s="83"/>
      <c r="H361" s="83"/>
      <c r="I361" s="83"/>
      <c r="J361" s="83"/>
      <c r="K361" s="83"/>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50"/>
      <c r="AN361" s="50"/>
      <c r="AO361" s="50"/>
      <c r="AP361" s="50"/>
      <c r="AQ361" s="50"/>
    </row>
    <row r="362" spans="1:43" s="48" customFormat="1" x14ac:dyDescent="0.25">
      <c r="A362" s="83"/>
      <c r="B362" s="83"/>
      <c r="C362" s="83"/>
      <c r="D362" s="83"/>
      <c r="E362" s="83"/>
      <c r="F362" s="83"/>
      <c r="G362" s="83"/>
      <c r="H362" s="83"/>
      <c r="I362" s="83"/>
      <c r="J362" s="83"/>
      <c r="K362" s="83"/>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50"/>
      <c r="AN362" s="50"/>
      <c r="AO362" s="50"/>
      <c r="AP362" s="50"/>
      <c r="AQ362" s="50"/>
    </row>
    <row r="363" spans="1:43" s="48" customFormat="1" x14ac:dyDescent="0.25">
      <c r="A363" s="83"/>
      <c r="B363" s="83"/>
      <c r="C363" s="83"/>
      <c r="D363" s="83"/>
      <c r="E363" s="83"/>
      <c r="F363" s="83"/>
      <c r="G363" s="83"/>
      <c r="H363" s="83"/>
      <c r="I363" s="83"/>
      <c r="J363" s="83"/>
      <c r="K363" s="83"/>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50"/>
      <c r="AN363" s="50"/>
      <c r="AO363" s="50"/>
      <c r="AP363" s="50"/>
      <c r="AQ363" s="50"/>
    </row>
    <row r="364" spans="1:43" s="48" customFormat="1" x14ac:dyDescent="0.25">
      <c r="A364" s="83"/>
      <c r="B364" s="83"/>
      <c r="C364" s="83"/>
      <c r="D364" s="83"/>
      <c r="E364" s="83"/>
      <c r="F364" s="83"/>
      <c r="G364" s="83"/>
      <c r="H364" s="83"/>
      <c r="I364" s="83"/>
      <c r="J364" s="83"/>
      <c r="K364" s="83"/>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50"/>
      <c r="AN364" s="50"/>
      <c r="AO364" s="50"/>
      <c r="AP364" s="50"/>
      <c r="AQ364" s="50"/>
    </row>
    <row r="365" spans="1:43" s="48" customFormat="1" x14ac:dyDescent="0.25">
      <c r="A365" s="83"/>
      <c r="B365" s="83"/>
      <c r="C365" s="83"/>
      <c r="D365" s="83"/>
      <c r="E365" s="83"/>
      <c r="F365" s="83"/>
      <c r="G365" s="83"/>
      <c r="H365" s="83"/>
      <c r="I365" s="83"/>
      <c r="J365" s="83"/>
      <c r="K365" s="83"/>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50"/>
      <c r="AN365" s="50"/>
      <c r="AO365" s="50"/>
      <c r="AP365" s="50"/>
      <c r="AQ365" s="50"/>
    </row>
    <row r="366" spans="1:43" s="48" customFormat="1" x14ac:dyDescent="0.25">
      <c r="A366" s="83"/>
      <c r="B366" s="83"/>
      <c r="C366" s="83"/>
      <c r="D366" s="83"/>
      <c r="E366" s="83"/>
      <c r="F366" s="83"/>
      <c r="G366" s="83"/>
      <c r="H366" s="83"/>
      <c r="I366" s="83"/>
      <c r="J366" s="83"/>
      <c r="K366" s="83"/>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50"/>
      <c r="AN366" s="50"/>
      <c r="AO366" s="50"/>
      <c r="AP366" s="50"/>
      <c r="AQ366" s="50"/>
    </row>
    <row r="367" spans="1:43" s="48" customFormat="1" x14ac:dyDescent="0.25">
      <c r="A367" s="83"/>
      <c r="B367" s="83"/>
      <c r="C367" s="83"/>
      <c r="D367" s="83"/>
      <c r="E367" s="83"/>
      <c r="F367" s="83"/>
      <c r="G367" s="83"/>
      <c r="H367" s="83"/>
      <c r="I367" s="83"/>
      <c r="J367" s="83"/>
      <c r="K367" s="83"/>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50"/>
      <c r="AN367" s="50"/>
      <c r="AO367" s="50"/>
      <c r="AP367" s="50"/>
      <c r="AQ367" s="50"/>
    </row>
    <row r="368" spans="1:43" s="48" customFormat="1" x14ac:dyDescent="0.25">
      <c r="A368" s="83"/>
      <c r="B368" s="83"/>
      <c r="C368" s="83"/>
      <c r="D368" s="83"/>
      <c r="E368" s="83"/>
      <c r="F368" s="83"/>
      <c r="G368" s="83"/>
      <c r="H368" s="83"/>
      <c r="I368" s="83"/>
      <c r="J368" s="83"/>
      <c r="K368" s="83"/>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50"/>
      <c r="AN368" s="50"/>
      <c r="AO368" s="50"/>
      <c r="AP368" s="50"/>
      <c r="AQ368" s="50"/>
    </row>
    <row r="369" spans="1:43" s="48" customFormat="1" x14ac:dyDescent="0.25">
      <c r="A369" s="83"/>
      <c r="B369" s="83"/>
      <c r="C369" s="83"/>
      <c r="D369" s="83"/>
      <c r="E369" s="83"/>
      <c r="F369" s="83"/>
      <c r="G369" s="83"/>
      <c r="H369" s="83"/>
      <c r="I369" s="83"/>
      <c r="J369" s="83"/>
      <c r="K369" s="83"/>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50"/>
      <c r="AN369" s="50"/>
      <c r="AO369" s="50"/>
      <c r="AP369" s="50"/>
      <c r="AQ369" s="50"/>
    </row>
    <row r="370" spans="1:43" s="48" customFormat="1" x14ac:dyDescent="0.25">
      <c r="A370" s="83"/>
      <c r="B370" s="83"/>
      <c r="C370" s="83"/>
      <c r="D370" s="83"/>
      <c r="E370" s="83"/>
      <c r="F370" s="83"/>
      <c r="G370" s="83"/>
      <c r="H370" s="83"/>
      <c r="I370" s="83"/>
      <c r="J370" s="83"/>
      <c r="K370" s="83"/>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50"/>
      <c r="AN370" s="50"/>
      <c r="AO370" s="50"/>
      <c r="AP370" s="50"/>
      <c r="AQ370" s="50"/>
    </row>
    <row r="371" spans="1:43" s="48" customFormat="1" x14ac:dyDescent="0.25">
      <c r="A371" s="83"/>
      <c r="B371" s="83"/>
      <c r="C371" s="83"/>
      <c r="D371" s="83"/>
      <c r="E371" s="83"/>
      <c r="F371" s="83"/>
      <c r="G371" s="83"/>
      <c r="H371" s="83"/>
      <c r="I371" s="83"/>
      <c r="J371" s="83"/>
      <c r="K371" s="83"/>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50"/>
      <c r="AN371" s="50"/>
      <c r="AO371" s="50"/>
      <c r="AP371" s="50"/>
      <c r="AQ371" s="50"/>
    </row>
    <row r="372" spans="1:43" s="48" customFormat="1" x14ac:dyDescent="0.25">
      <c r="A372" s="83"/>
      <c r="B372" s="83"/>
      <c r="C372" s="83"/>
      <c r="D372" s="83"/>
      <c r="E372" s="83"/>
      <c r="F372" s="83"/>
      <c r="G372" s="83"/>
      <c r="H372" s="83"/>
      <c r="I372" s="83"/>
      <c r="J372" s="83"/>
      <c r="K372" s="83"/>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50"/>
      <c r="AN372" s="50"/>
      <c r="AO372" s="50"/>
      <c r="AP372" s="50"/>
      <c r="AQ372" s="50"/>
    </row>
    <row r="373" spans="1:43" s="48" customFormat="1" x14ac:dyDescent="0.25">
      <c r="A373" s="83"/>
      <c r="B373" s="83"/>
      <c r="C373" s="83"/>
      <c r="D373" s="83"/>
      <c r="E373" s="83"/>
      <c r="F373" s="83"/>
      <c r="G373" s="83"/>
      <c r="H373" s="83"/>
      <c r="I373" s="83"/>
      <c r="J373" s="83"/>
      <c r="K373" s="83"/>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50"/>
      <c r="AN373" s="50"/>
      <c r="AO373" s="50"/>
      <c r="AP373" s="50"/>
      <c r="AQ373" s="50"/>
    </row>
    <row r="374" spans="1:43" s="48" customFormat="1" x14ac:dyDescent="0.25">
      <c r="A374" s="83"/>
      <c r="B374" s="83"/>
      <c r="C374" s="83"/>
      <c r="D374" s="83"/>
      <c r="E374" s="83"/>
      <c r="F374" s="83"/>
      <c r="G374" s="83"/>
      <c r="H374" s="83"/>
      <c r="I374" s="83"/>
      <c r="J374" s="83"/>
      <c r="K374" s="83"/>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50"/>
      <c r="AN374" s="50"/>
      <c r="AO374" s="50"/>
      <c r="AP374" s="50"/>
      <c r="AQ374" s="50"/>
    </row>
    <row r="375" spans="1:43" s="48" customFormat="1" x14ac:dyDescent="0.25">
      <c r="A375" s="83"/>
      <c r="B375" s="83"/>
      <c r="C375" s="83"/>
      <c r="D375" s="83"/>
      <c r="E375" s="83"/>
      <c r="F375" s="83"/>
      <c r="G375" s="83"/>
      <c r="H375" s="83"/>
      <c r="I375" s="83"/>
      <c r="J375" s="83"/>
      <c r="K375" s="83"/>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50"/>
      <c r="AN375" s="50"/>
      <c r="AO375" s="50"/>
      <c r="AP375" s="50"/>
      <c r="AQ375" s="50"/>
    </row>
    <row r="376" spans="1:43" s="48" customFormat="1" x14ac:dyDescent="0.25">
      <c r="A376" s="83"/>
      <c r="B376" s="83"/>
      <c r="C376" s="83"/>
      <c r="D376" s="83"/>
      <c r="E376" s="83"/>
      <c r="F376" s="83"/>
      <c r="G376" s="83"/>
      <c r="H376" s="83"/>
      <c r="I376" s="83"/>
      <c r="J376" s="83"/>
      <c r="K376" s="83"/>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50"/>
      <c r="AN376" s="50"/>
      <c r="AO376" s="50"/>
      <c r="AP376" s="50"/>
      <c r="AQ376" s="50"/>
    </row>
    <row r="377" spans="1:43" s="48" customFormat="1" x14ac:dyDescent="0.25">
      <c r="A377" s="83"/>
      <c r="B377" s="83"/>
      <c r="C377" s="83"/>
      <c r="D377" s="83"/>
      <c r="E377" s="83"/>
      <c r="F377" s="83"/>
      <c r="G377" s="83"/>
      <c r="H377" s="83"/>
      <c r="I377" s="83"/>
      <c r="J377" s="83"/>
      <c r="K377" s="83"/>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50"/>
      <c r="AN377" s="50"/>
      <c r="AO377" s="50"/>
      <c r="AP377" s="50"/>
      <c r="AQ377" s="50"/>
    </row>
    <row r="378" spans="1:43" s="48" customFormat="1" x14ac:dyDescent="0.25">
      <c r="A378" s="83"/>
      <c r="B378" s="83"/>
      <c r="C378" s="83"/>
      <c r="D378" s="83"/>
      <c r="E378" s="83"/>
      <c r="F378" s="83"/>
      <c r="G378" s="83"/>
      <c r="H378" s="83"/>
      <c r="I378" s="83"/>
      <c r="J378" s="83"/>
      <c r="K378" s="83"/>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50"/>
      <c r="AN378" s="50"/>
      <c r="AO378" s="50"/>
      <c r="AP378" s="50"/>
      <c r="AQ378" s="50"/>
    </row>
    <row r="379" spans="1:43" s="48" customFormat="1" x14ac:dyDescent="0.25">
      <c r="A379" s="83"/>
      <c r="B379" s="83"/>
      <c r="C379" s="83"/>
      <c r="D379" s="83"/>
      <c r="E379" s="83"/>
      <c r="F379" s="83"/>
      <c r="G379" s="83"/>
      <c r="H379" s="83"/>
      <c r="I379" s="83"/>
      <c r="J379" s="83"/>
      <c r="K379" s="83"/>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50"/>
      <c r="AN379" s="50"/>
      <c r="AO379" s="50"/>
      <c r="AP379" s="50"/>
      <c r="AQ379" s="50"/>
    </row>
    <row r="380" spans="1:43" s="48" customFormat="1" x14ac:dyDescent="0.25">
      <c r="A380" s="83"/>
      <c r="B380" s="83"/>
      <c r="C380" s="83"/>
      <c r="D380" s="83"/>
      <c r="E380" s="83"/>
      <c r="F380" s="83"/>
      <c r="G380" s="83"/>
      <c r="H380" s="83"/>
      <c r="I380" s="83"/>
      <c r="J380" s="83"/>
      <c r="K380" s="83"/>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50"/>
      <c r="AN380" s="50"/>
      <c r="AO380" s="50"/>
      <c r="AP380" s="50"/>
      <c r="AQ380" s="50"/>
    </row>
    <row r="381" spans="1:43" s="48" customFormat="1" x14ac:dyDescent="0.25">
      <c r="A381" s="83"/>
      <c r="B381" s="83"/>
      <c r="C381" s="83"/>
      <c r="D381" s="83"/>
      <c r="E381" s="83"/>
      <c r="F381" s="83"/>
      <c r="G381" s="83"/>
      <c r="H381" s="83"/>
      <c r="I381" s="83"/>
      <c r="J381" s="83"/>
      <c r="K381" s="83"/>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50"/>
      <c r="AN381" s="50"/>
      <c r="AO381" s="50"/>
      <c r="AP381" s="50"/>
      <c r="AQ381" s="50"/>
    </row>
    <row r="382" spans="1:43" s="48" customFormat="1" x14ac:dyDescent="0.25">
      <c r="A382" s="83"/>
      <c r="B382" s="83"/>
      <c r="C382" s="83"/>
      <c r="D382" s="83"/>
      <c r="E382" s="83"/>
      <c r="F382" s="83"/>
      <c r="G382" s="83"/>
      <c r="H382" s="83"/>
      <c r="I382" s="83"/>
      <c r="J382" s="83"/>
      <c r="K382" s="83"/>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50"/>
      <c r="AN382" s="50"/>
      <c r="AO382" s="50"/>
      <c r="AP382" s="50"/>
      <c r="AQ382" s="50"/>
    </row>
    <row r="383" spans="1:43" s="48" customFormat="1" x14ac:dyDescent="0.25">
      <c r="A383" s="83"/>
      <c r="B383" s="83"/>
      <c r="C383" s="83"/>
      <c r="D383" s="83"/>
      <c r="E383" s="83"/>
      <c r="F383" s="83"/>
      <c r="G383" s="83"/>
      <c r="H383" s="83"/>
      <c r="I383" s="83"/>
      <c r="J383" s="83"/>
      <c r="K383" s="83"/>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50"/>
      <c r="AN383" s="50"/>
      <c r="AO383" s="50"/>
      <c r="AP383" s="50"/>
      <c r="AQ383" s="50"/>
    </row>
    <row r="384" spans="1:43" s="48" customFormat="1" x14ac:dyDescent="0.25">
      <c r="A384" s="83"/>
      <c r="B384" s="83"/>
      <c r="C384" s="83"/>
      <c r="D384" s="83"/>
      <c r="E384" s="83"/>
      <c r="F384" s="83"/>
      <c r="G384" s="83"/>
      <c r="H384" s="83"/>
      <c r="I384" s="83"/>
      <c r="J384" s="83"/>
      <c r="K384" s="83"/>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50"/>
      <c r="AN384" s="50"/>
      <c r="AO384" s="50"/>
      <c r="AP384" s="50"/>
      <c r="AQ384" s="50"/>
    </row>
    <row r="385" spans="1:43" s="48" customFormat="1" x14ac:dyDescent="0.25">
      <c r="A385" s="83"/>
      <c r="B385" s="83"/>
      <c r="C385" s="83"/>
      <c r="D385" s="83"/>
      <c r="E385" s="83"/>
      <c r="F385" s="83"/>
      <c r="G385" s="83"/>
      <c r="H385" s="83"/>
      <c r="I385" s="83"/>
      <c r="J385" s="83"/>
      <c r="K385" s="83"/>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50"/>
      <c r="AN385" s="50"/>
      <c r="AO385" s="50"/>
      <c r="AP385" s="50"/>
      <c r="AQ385" s="50"/>
    </row>
    <row r="386" spans="1:43" s="48" customFormat="1" x14ac:dyDescent="0.25">
      <c r="A386" s="83"/>
      <c r="B386" s="83"/>
      <c r="C386" s="83"/>
      <c r="D386" s="83"/>
      <c r="E386" s="83"/>
      <c r="F386" s="83"/>
      <c r="G386" s="83"/>
      <c r="H386" s="83"/>
      <c r="I386" s="83"/>
      <c r="J386" s="83"/>
      <c r="K386" s="83"/>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50"/>
      <c r="AN386" s="50"/>
      <c r="AO386" s="50"/>
      <c r="AP386" s="50"/>
      <c r="AQ386" s="50"/>
    </row>
    <row r="387" spans="1:43" s="48" customFormat="1" x14ac:dyDescent="0.25">
      <c r="A387" s="83"/>
      <c r="B387" s="83"/>
      <c r="C387" s="83"/>
      <c r="D387" s="83"/>
      <c r="E387" s="83"/>
      <c r="F387" s="83"/>
      <c r="G387" s="83"/>
      <c r="H387" s="83"/>
      <c r="I387" s="83"/>
      <c r="J387" s="83"/>
      <c r="K387" s="83"/>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50"/>
      <c r="AN387" s="50"/>
      <c r="AO387" s="50"/>
      <c r="AP387" s="50"/>
      <c r="AQ387" s="50"/>
    </row>
    <row r="388" spans="1:43" s="48" customFormat="1" x14ac:dyDescent="0.25">
      <c r="A388" s="83"/>
      <c r="B388" s="83"/>
      <c r="C388" s="83"/>
      <c r="D388" s="83"/>
      <c r="E388" s="83"/>
      <c r="F388" s="83"/>
      <c r="G388" s="83"/>
      <c r="H388" s="83"/>
      <c r="I388" s="83"/>
      <c r="J388" s="83"/>
      <c r="K388" s="83"/>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50"/>
      <c r="AN388" s="50"/>
      <c r="AO388" s="50"/>
      <c r="AP388" s="50"/>
      <c r="AQ388" s="50"/>
    </row>
    <row r="389" spans="1:43" s="48" customFormat="1" x14ac:dyDescent="0.25">
      <c r="A389" s="83"/>
      <c r="B389" s="83"/>
      <c r="C389" s="83"/>
      <c r="D389" s="83"/>
      <c r="E389" s="83"/>
      <c r="F389" s="83"/>
      <c r="G389" s="83"/>
      <c r="H389" s="83"/>
      <c r="I389" s="83"/>
      <c r="J389" s="83"/>
      <c r="K389" s="83"/>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50"/>
      <c r="AN389" s="50"/>
      <c r="AO389" s="50"/>
      <c r="AP389" s="50"/>
      <c r="AQ389" s="50"/>
    </row>
    <row r="390" spans="1:43" s="48" customFormat="1" x14ac:dyDescent="0.25">
      <c r="A390" s="83"/>
      <c r="B390" s="83"/>
      <c r="C390" s="83"/>
      <c r="D390" s="83"/>
      <c r="E390" s="83"/>
      <c r="F390" s="83"/>
      <c r="G390" s="83"/>
      <c r="H390" s="83"/>
      <c r="I390" s="83"/>
      <c r="J390" s="83"/>
      <c r="K390" s="83"/>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50"/>
      <c r="AN390" s="50"/>
      <c r="AO390" s="50"/>
      <c r="AP390" s="50"/>
      <c r="AQ390" s="50"/>
    </row>
    <row r="391" spans="1:43" s="48" customFormat="1" x14ac:dyDescent="0.25">
      <c r="A391" s="83"/>
      <c r="B391" s="83"/>
      <c r="C391" s="83"/>
      <c r="D391" s="83"/>
      <c r="E391" s="83"/>
      <c r="F391" s="83"/>
      <c r="G391" s="83"/>
      <c r="H391" s="83"/>
      <c r="I391" s="83"/>
      <c r="J391" s="83"/>
      <c r="K391" s="83"/>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50"/>
      <c r="AN391" s="50"/>
      <c r="AO391" s="50"/>
      <c r="AP391" s="50"/>
      <c r="AQ391" s="50"/>
    </row>
    <row r="392" spans="1:43" s="48" customFormat="1" x14ac:dyDescent="0.25">
      <c r="A392" s="83"/>
      <c r="B392" s="83"/>
      <c r="C392" s="83"/>
      <c r="D392" s="83"/>
      <c r="E392" s="83"/>
      <c r="F392" s="83"/>
      <c r="G392" s="83"/>
      <c r="H392" s="83"/>
      <c r="I392" s="83"/>
      <c r="J392" s="83"/>
      <c r="K392" s="83"/>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50"/>
      <c r="AN392" s="50"/>
      <c r="AO392" s="50"/>
      <c r="AP392" s="50"/>
      <c r="AQ392" s="50"/>
    </row>
    <row r="393" spans="1:43" s="48" customFormat="1" x14ac:dyDescent="0.25">
      <c r="A393" s="83"/>
      <c r="B393" s="83"/>
      <c r="C393" s="83"/>
      <c r="D393" s="83"/>
      <c r="E393" s="83"/>
      <c r="F393" s="83"/>
      <c r="G393" s="83"/>
      <c r="H393" s="83"/>
      <c r="I393" s="83"/>
      <c r="J393" s="83"/>
      <c r="K393" s="83"/>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50"/>
      <c r="AN393" s="50"/>
      <c r="AO393" s="50"/>
      <c r="AP393" s="50"/>
      <c r="AQ393" s="50"/>
    </row>
    <row r="394" spans="1:43" s="48" customFormat="1" x14ac:dyDescent="0.25">
      <c r="A394" s="83"/>
      <c r="B394" s="83"/>
      <c r="C394" s="83"/>
      <c r="D394" s="83"/>
      <c r="E394" s="83"/>
      <c r="F394" s="83"/>
      <c r="G394" s="83"/>
      <c r="H394" s="83"/>
      <c r="I394" s="83"/>
      <c r="J394" s="83"/>
      <c r="K394" s="83"/>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50"/>
      <c r="AN394" s="50"/>
      <c r="AO394" s="50"/>
      <c r="AP394" s="50"/>
      <c r="AQ394" s="50"/>
    </row>
    <row r="395" spans="1:43" s="48" customFormat="1" x14ac:dyDescent="0.25">
      <c r="A395" s="83"/>
      <c r="B395" s="83"/>
      <c r="C395" s="83"/>
      <c r="D395" s="83"/>
      <c r="E395" s="83"/>
      <c r="F395" s="83"/>
      <c r="G395" s="83"/>
      <c r="H395" s="83"/>
      <c r="I395" s="83"/>
      <c r="J395" s="83"/>
      <c r="K395" s="83"/>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50"/>
      <c r="AN395" s="50"/>
      <c r="AO395" s="50"/>
      <c r="AP395" s="50"/>
      <c r="AQ395" s="50"/>
    </row>
    <row r="396" spans="1:43" s="48" customFormat="1" x14ac:dyDescent="0.25">
      <c r="A396" s="83"/>
      <c r="B396" s="83"/>
      <c r="C396" s="83"/>
      <c r="D396" s="83"/>
      <c r="E396" s="83"/>
      <c r="F396" s="83"/>
      <c r="G396" s="83"/>
      <c r="H396" s="83"/>
      <c r="I396" s="83"/>
      <c r="J396" s="83"/>
      <c r="K396" s="83"/>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50"/>
      <c r="AN396" s="50"/>
      <c r="AO396" s="50"/>
      <c r="AP396" s="50"/>
      <c r="AQ396" s="50"/>
    </row>
    <row r="397" spans="1:43" s="48" customFormat="1" x14ac:dyDescent="0.25">
      <c r="A397" s="83"/>
      <c r="B397" s="83"/>
      <c r="C397" s="83"/>
      <c r="D397" s="83"/>
      <c r="E397" s="83"/>
      <c r="F397" s="83"/>
      <c r="G397" s="83"/>
      <c r="H397" s="83"/>
      <c r="I397" s="83"/>
      <c r="J397" s="83"/>
      <c r="K397" s="83"/>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50"/>
      <c r="AN397" s="50"/>
      <c r="AO397" s="50"/>
      <c r="AP397" s="50"/>
      <c r="AQ397" s="50"/>
    </row>
    <row r="398" spans="1:43" s="48" customFormat="1" x14ac:dyDescent="0.25">
      <c r="A398" s="83"/>
      <c r="B398" s="83"/>
      <c r="C398" s="83"/>
      <c r="D398" s="83"/>
      <c r="E398" s="83"/>
      <c r="F398" s="83"/>
      <c r="G398" s="83"/>
      <c r="H398" s="83"/>
      <c r="I398" s="83"/>
      <c r="J398" s="83"/>
      <c r="K398" s="83"/>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50"/>
      <c r="AN398" s="50"/>
      <c r="AO398" s="50"/>
      <c r="AP398" s="50"/>
      <c r="AQ398" s="50"/>
    </row>
    <row r="399" spans="1:43" s="48" customFormat="1" x14ac:dyDescent="0.25">
      <c r="A399" s="83"/>
      <c r="B399" s="83"/>
      <c r="C399" s="83"/>
      <c r="D399" s="83"/>
      <c r="E399" s="83"/>
      <c r="F399" s="83"/>
      <c r="G399" s="83"/>
      <c r="H399" s="83"/>
      <c r="I399" s="83"/>
      <c r="J399" s="83"/>
      <c r="K399" s="83"/>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50"/>
      <c r="AN399" s="50"/>
      <c r="AO399" s="50"/>
      <c r="AP399" s="50"/>
      <c r="AQ399" s="50"/>
    </row>
    <row r="400" spans="1:43" s="48" customFormat="1" x14ac:dyDescent="0.25">
      <c r="A400" s="83"/>
      <c r="B400" s="83"/>
      <c r="C400" s="83"/>
      <c r="D400" s="83"/>
      <c r="E400" s="83"/>
      <c r="F400" s="83"/>
      <c r="G400" s="83"/>
      <c r="H400" s="83"/>
      <c r="I400" s="83"/>
      <c r="J400" s="83"/>
      <c r="K400" s="83"/>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50"/>
      <c r="AN400" s="50"/>
      <c r="AO400" s="50"/>
      <c r="AP400" s="50"/>
      <c r="AQ400" s="50"/>
    </row>
    <row r="401" spans="1:43" s="48" customFormat="1" x14ac:dyDescent="0.25">
      <c r="A401" s="83"/>
      <c r="B401" s="83"/>
      <c r="C401" s="83"/>
      <c r="D401" s="83"/>
      <c r="E401" s="83"/>
      <c r="F401" s="83"/>
      <c r="G401" s="83"/>
      <c r="H401" s="83"/>
      <c r="I401" s="83"/>
      <c r="J401" s="83"/>
      <c r="K401" s="83"/>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50"/>
      <c r="AN401" s="50"/>
      <c r="AO401" s="50"/>
      <c r="AP401" s="50"/>
      <c r="AQ401" s="50"/>
    </row>
    <row r="402" spans="1:43" s="48" customFormat="1" x14ac:dyDescent="0.25">
      <c r="A402" s="83"/>
      <c r="B402" s="83"/>
      <c r="C402" s="83"/>
      <c r="D402" s="83"/>
      <c r="E402" s="83"/>
      <c r="F402" s="83"/>
      <c r="G402" s="83"/>
      <c r="H402" s="83"/>
      <c r="I402" s="83"/>
      <c r="J402" s="83"/>
      <c r="K402" s="83"/>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50"/>
      <c r="AN402" s="50"/>
      <c r="AO402" s="50"/>
      <c r="AP402" s="50"/>
      <c r="AQ402" s="50"/>
    </row>
    <row r="403" spans="1:43" s="48" customFormat="1" x14ac:dyDescent="0.25">
      <c r="A403" s="83"/>
      <c r="B403" s="83"/>
      <c r="C403" s="83"/>
      <c r="D403" s="83"/>
      <c r="E403" s="83"/>
      <c r="F403" s="83"/>
      <c r="G403" s="83"/>
      <c r="H403" s="83"/>
      <c r="I403" s="83"/>
      <c r="J403" s="83"/>
      <c r="K403" s="83"/>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50"/>
      <c r="AN403" s="50"/>
      <c r="AO403" s="50"/>
      <c r="AP403" s="50"/>
      <c r="AQ403" s="50"/>
    </row>
    <row r="404" spans="1:43" s="48" customFormat="1" x14ac:dyDescent="0.25">
      <c r="A404" s="83"/>
      <c r="B404" s="83"/>
      <c r="C404" s="83"/>
      <c r="D404" s="83"/>
      <c r="E404" s="83"/>
      <c r="F404" s="83"/>
      <c r="G404" s="83"/>
      <c r="H404" s="83"/>
      <c r="I404" s="83"/>
      <c r="J404" s="83"/>
      <c r="K404" s="83"/>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50"/>
      <c r="AN404" s="50"/>
      <c r="AO404" s="50"/>
      <c r="AP404" s="50"/>
      <c r="AQ404" s="50"/>
    </row>
    <row r="405" spans="1:43" s="48" customFormat="1" x14ac:dyDescent="0.25">
      <c r="A405" s="83"/>
      <c r="B405" s="83"/>
      <c r="C405" s="83"/>
      <c r="D405" s="83"/>
      <c r="E405" s="83"/>
      <c r="F405" s="83"/>
      <c r="G405" s="83"/>
      <c r="H405" s="83"/>
      <c r="I405" s="83"/>
      <c r="J405" s="83"/>
      <c r="K405" s="83"/>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50"/>
      <c r="AN405" s="50"/>
      <c r="AO405" s="50"/>
      <c r="AP405" s="50"/>
      <c r="AQ405" s="50"/>
    </row>
    <row r="406" spans="1:43" s="48" customFormat="1" x14ac:dyDescent="0.25">
      <c r="A406" s="83"/>
      <c r="B406" s="83"/>
      <c r="C406" s="83"/>
      <c r="D406" s="83"/>
      <c r="E406" s="83"/>
      <c r="F406" s="83"/>
      <c r="G406" s="83"/>
      <c r="H406" s="83"/>
      <c r="I406" s="83"/>
      <c r="J406" s="83"/>
      <c r="K406" s="83"/>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50"/>
      <c r="AN406" s="50"/>
      <c r="AO406" s="50"/>
      <c r="AP406" s="50"/>
      <c r="AQ406" s="50"/>
    </row>
    <row r="407" spans="1:43" s="48" customFormat="1" x14ac:dyDescent="0.25">
      <c r="A407" s="83"/>
      <c r="B407" s="83"/>
      <c r="C407" s="83"/>
      <c r="D407" s="83"/>
      <c r="E407" s="83"/>
      <c r="F407" s="83"/>
      <c r="G407" s="83"/>
      <c r="H407" s="83"/>
      <c r="I407" s="83"/>
      <c r="J407" s="83"/>
      <c r="K407" s="83"/>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50"/>
      <c r="AN407" s="50"/>
      <c r="AO407" s="50"/>
      <c r="AP407" s="50"/>
      <c r="AQ407" s="50"/>
    </row>
    <row r="408" spans="1:43" s="48" customFormat="1" x14ac:dyDescent="0.25">
      <c r="A408" s="83"/>
      <c r="B408" s="83"/>
      <c r="C408" s="83"/>
      <c r="D408" s="83"/>
      <c r="E408" s="83"/>
      <c r="F408" s="83"/>
      <c r="G408" s="83"/>
      <c r="H408" s="83"/>
      <c r="I408" s="83"/>
      <c r="J408" s="83"/>
      <c r="K408" s="83"/>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50"/>
      <c r="AN408" s="50"/>
      <c r="AO408" s="50"/>
      <c r="AP408" s="50"/>
      <c r="AQ408" s="50"/>
    </row>
    <row r="409" spans="1:43" s="48" customFormat="1" x14ac:dyDescent="0.25">
      <c r="A409" s="83"/>
      <c r="B409" s="83"/>
      <c r="C409" s="83"/>
      <c r="D409" s="83"/>
      <c r="E409" s="83"/>
      <c r="F409" s="83"/>
      <c r="G409" s="83"/>
      <c r="H409" s="83"/>
      <c r="I409" s="83"/>
      <c r="J409" s="83"/>
      <c r="K409" s="83"/>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50"/>
      <c r="AN409" s="50"/>
      <c r="AO409" s="50"/>
      <c r="AP409" s="50"/>
      <c r="AQ409" s="50"/>
    </row>
    <row r="410" spans="1:43" s="48" customFormat="1" x14ac:dyDescent="0.25">
      <c r="A410" s="83"/>
      <c r="B410" s="83"/>
      <c r="C410" s="83"/>
      <c r="D410" s="83"/>
      <c r="E410" s="83"/>
      <c r="F410" s="83"/>
      <c r="G410" s="83"/>
      <c r="H410" s="83"/>
      <c r="I410" s="83"/>
      <c r="J410" s="83"/>
      <c r="K410" s="83"/>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50"/>
      <c r="AN410" s="50"/>
      <c r="AO410" s="50"/>
      <c r="AP410" s="50"/>
      <c r="AQ410" s="50"/>
    </row>
    <row r="411" spans="1:43" s="48" customFormat="1" x14ac:dyDescent="0.25">
      <c r="A411" s="83"/>
      <c r="B411" s="83"/>
      <c r="C411" s="83"/>
      <c r="D411" s="83"/>
      <c r="E411" s="83"/>
      <c r="F411" s="83"/>
      <c r="G411" s="83"/>
      <c r="H411" s="83"/>
      <c r="I411" s="83"/>
      <c r="J411" s="83"/>
      <c r="K411" s="83"/>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50"/>
      <c r="AN411" s="50"/>
      <c r="AO411" s="50"/>
      <c r="AP411" s="50"/>
      <c r="AQ411" s="50"/>
    </row>
    <row r="412" spans="1:43" s="48" customFormat="1" x14ac:dyDescent="0.25">
      <c r="A412" s="83"/>
      <c r="B412" s="83"/>
      <c r="C412" s="83"/>
      <c r="D412" s="83"/>
      <c r="E412" s="83"/>
      <c r="F412" s="83"/>
      <c r="G412" s="83"/>
      <c r="H412" s="83"/>
      <c r="I412" s="83"/>
      <c r="J412" s="83"/>
      <c r="K412" s="83"/>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50"/>
      <c r="AN412" s="50"/>
      <c r="AO412" s="50"/>
      <c r="AP412" s="50"/>
      <c r="AQ412" s="50"/>
    </row>
    <row r="413" spans="1:43" s="48" customFormat="1" x14ac:dyDescent="0.25">
      <c r="A413" s="83"/>
      <c r="B413" s="83"/>
      <c r="C413" s="83"/>
      <c r="D413" s="83"/>
      <c r="E413" s="83"/>
      <c r="F413" s="83"/>
      <c r="G413" s="83"/>
      <c r="H413" s="83"/>
      <c r="I413" s="83"/>
      <c r="J413" s="83"/>
      <c r="K413" s="83"/>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50"/>
      <c r="AN413" s="50"/>
      <c r="AO413" s="50"/>
      <c r="AP413" s="50"/>
      <c r="AQ413" s="50"/>
    </row>
    <row r="414" spans="1:43" s="48" customFormat="1" x14ac:dyDescent="0.25">
      <c r="A414" s="83"/>
      <c r="B414" s="83"/>
      <c r="C414" s="83"/>
      <c r="D414" s="83"/>
      <c r="E414" s="83"/>
      <c r="F414" s="83"/>
      <c r="G414" s="83"/>
      <c r="H414" s="83"/>
      <c r="I414" s="83"/>
      <c r="J414" s="83"/>
      <c r="K414" s="83"/>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50"/>
      <c r="AN414" s="50"/>
      <c r="AO414" s="50"/>
      <c r="AP414" s="50"/>
      <c r="AQ414" s="50"/>
    </row>
    <row r="415" spans="1:43" s="48" customFormat="1" x14ac:dyDescent="0.25">
      <c r="A415" s="83"/>
      <c r="B415" s="83"/>
      <c r="C415" s="83"/>
      <c r="D415" s="83"/>
      <c r="E415" s="83"/>
      <c r="F415" s="83"/>
      <c r="G415" s="83"/>
      <c r="H415" s="83"/>
      <c r="I415" s="83"/>
      <c r="J415" s="83"/>
      <c r="K415" s="83"/>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50"/>
      <c r="AN415" s="50"/>
      <c r="AO415" s="50"/>
      <c r="AP415" s="50"/>
      <c r="AQ415" s="50"/>
    </row>
    <row r="416" spans="1:43" s="48" customFormat="1" x14ac:dyDescent="0.25">
      <c r="A416" s="83"/>
      <c r="B416" s="83"/>
      <c r="C416" s="83"/>
      <c r="D416" s="83"/>
      <c r="E416" s="83"/>
      <c r="F416" s="83"/>
      <c r="G416" s="83"/>
      <c r="H416" s="83"/>
      <c r="I416" s="83"/>
      <c r="J416" s="83"/>
      <c r="K416" s="83"/>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50"/>
      <c r="AN416" s="50"/>
      <c r="AO416" s="50"/>
      <c r="AP416" s="50"/>
      <c r="AQ416" s="50"/>
    </row>
    <row r="417" spans="1:43" s="48" customFormat="1" x14ac:dyDescent="0.25">
      <c r="A417" s="83"/>
      <c r="B417" s="83"/>
      <c r="C417" s="83"/>
      <c r="D417" s="83"/>
      <c r="E417" s="83"/>
      <c r="F417" s="83"/>
      <c r="G417" s="83"/>
      <c r="H417" s="83"/>
      <c r="I417" s="83"/>
      <c r="J417" s="83"/>
      <c r="K417" s="83"/>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50"/>
      <c r="AN417" s="50"/>
      <c r="AO417" s="50"/>
      <c r="AP417" s="50"/>
      <c r="AQ417" s="50"/>
    </row>
    <row r="418" spans="1:43" s="48" customFormat="1" x14ac:dyDescent="0.25">
      <c r="A418" s="83"/>
      <c r="B418" s="83"/>
      <c r="C418" s="83"/>
      <c r="D418" s="83"/>
      <c r="E418" s="83"/>
      <c r="F418" s="83"/>
      <c r="G418" s="83"/>
      <c r="H418" s="83"/>
      <c r="I418" s="83"/>
      <c r="J418" s="83"/>
      <c r="K418" s="83"/>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50"/>
      <c r="AN418" s="50"/>
      <c r="AO418" s="50"/>
      <c r="AP418" s="50"/>
      <c r="AQ418" s="50"/>
    </row>
    <row r="419" spans="1:43" s="48" customFormat="1" x14ac:dyDescent="0.25">
      <c r="A419" s="83"/>
      <c r="B419" s="83"/>
      <c r="C419" s="83"/>
      <c r="D419" s="83"/>
      <c r="E419" s="83"/>
      <c r="F419" s="83"/>
      <c r="G419" s="83"/>
      <c r="H419" s="83"/>
      <c r="I419" s="83"/>
      <c r="J419" s="83"/>
      <c r="K419" s="83"/>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50"/>
      <c r="AN419" s="50"/>
      <c r="AO419" s="50"/>
      <c r="AP419" s="50"/>
      <c r="AQ419" s="50"/>
    </row>
    <row r="420" spans="1:43" s="48" customFormat="1" x14ac:dyDescent="0.25">
      <c r="A420" s="83"/>
      <c r="B420" s="83"/>
      <c r="C420" s="83"/>
      <c r="D420" s="83"/>
      <c r="E420" s="83"/>
      <c r="F420" s="83"/>
      <c r="G420" s="83"/>
      <c r="H420" s="83"/>
      <c r="I420" s="83"/>
      <c r="J420" s="83"/>
      <c r="K420" s="83"/>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50"/>
      <c r="AN420" s="50"/>
      <c r="AO420" s="50"/>
      <c r="AP420" s="50"/>
      <c r="AQ420" s="50"/>
    </row>
    <row r="421" spans="1:43" s="48" customFormat="1" x14ac:dyDescent="0.25">
      <c r="A421" s="83"/>
      <c r="B421" s="83"/>
      <c r="C421" s="83"/>
      <c r="D421" s="83"/>
      <c r="E421" s="83"/>
      <c r="F421" s="83"/>
      <c r="G421" s="83"/>
      <c r="H421" s="83"/>
      <c r="I421" s="83"/>
      <c r="J421" s="83"/>
      <c r="K421" s="83"/>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50"/>
      <c r="AN421" s="50"/>
      <c r="AO421" s="50"/>
      <c r="AP421" s="50"/>
      <c r="AQ421" s="50"/>
    </row>
    <row r="422" spans="1:43" s="48" customFormat="1" x14ac:dyDescent="0.25">
      <c r="A422" s="83"/>
      <c r="B422" s="83"/>
      <c r="C422" s="83"/>
      <c r="D422" s="83"/>
      <c r="E422" s="83"/>
      <c r="F422" s="83"/>
      <c r="G422" s="83"/>
      <c r="H422" s="83"/>
      <c r="I422" s="83"/>
      <c r="J422" s="83"/>
      <c r="K422" s="83"/>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50"/>
      <c r="AN422" s="50"/>
      <c r="AO422" s="50"/>
      <c r="AP422" s="50"/>
      <c r="AQ422" s="50"/>
    </row>
    <row r="423" spans="1:43" s="48" customFormat="1" x14ac:dyDescent="0.25">
      <c r="A423" s="83"/>
      <c r="B423" s="83"/>
      <c r="C423" s="83"/>
      <c r="D423" s="83"/>
      <c r="E423" s="83"/>
      <c r="F423" s="83"/>
      <c r="G423" s="83"/>
      <c r="H423" s="83"/>
      <c r="I423" s="83"/>
      <c r="J423" s="83"/>
      <c r="K423" s="83"/>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50"/>
      <c r="AN423" s="50"/>
      <c r="AO423" s="50"/>
      <c r="AP423" s="50"/>
      <c r="AQ423" s="50"/>
    </row>
    <row r="424" spans="1:43" s="48" customFormat="1" x14ac:dyDescent="0.25">
      <c r="A424" s="83"/>
      <c r="B424" s="83"/>
      <c r="C424" s="83"/>
      <c r="D424" s="83"/>
      <c r="E424" s="83"/>
      <c r="F424" s="83"/>
      <c r="G424" s="83"/>
      <c r="H424" s="83"/>
      <c r="I424" s="83"/>
      <c r="J424" s="83"/>
      <c r="K424" s="83"/>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50"/>
      <c r="AN424" s="50"/>
      <c r="AO424" s="50"/>
      <c r="AP424" s="50"/>
      <c r="AQ424" s="50"/>
    </row>
    <row r="425" spans="1:43" s="48" customFormat="1" x14ac:dyDescent="0.25">
      <c r="A425" s="83"/>
      <c r="B425" s="83"/>
      <c r="C425" s="83"/>
      <c r="D425" s="83"/>
      <c r="E425" s="83"/>
      <c r="F425" s="83"/>
      <c r="G425" s="83"/>
      <c r="H425" s="83"/>
      <c r="I425" s="83"/>
      <c r="J425" s="83"/>
      <c r="K425" s="83"/>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50"/>
      <c r="AN425" s="50"/>
      <c r="AO425" s="50"/>
      <c r="AP425" s="50"/>
      <c r="AQ425" s="50"/>
    </row>
    <row r="426" spans="1:43" s="48" customFormat="1" x14ac:dyDescent="0.25">
      <c r="A426" s="83"/>
      <c r="B426" s="83"/>
      <c r="C426" s="83"/>
      <c r="D426" s="83"/>
      <c r="E426" s="83"/>
      <c r="F426" s="83"/>
      <c r="G426" s="83"/>
      <c r="H426" s="83"/>
      <c r="I426" s="83"/>
      <c r="J426" s="83"/>
      <c r="K426" s="83"/>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50"/>
      <c r="AN426" s="50"/>
      <c r="AO426" s="50"/>
      <c r="AP426" s="50"/>
      <c r="AQ426" s="50"/>
    </row>
    <row r="427" spans="1:43" s="48" customFormat="1" x14ac:dyDescent="0.25">
      <c r="A427" s="83"/>
      <c r="B427" s="83"/>
      <c r="C427" s="83"/>
      <c r="D427" s="83"/>
      <c r="E427" s="83"/>
      <c r="F427" s="83"/>
      <c r="G427" s="83"/>
      <c r="H427" s="83"/>
      <c r="I427" s="83"/>
      <c r="J427" s="83"/>
      <c r="K427" s="83"/>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50"/>
      <c r="AN427" s="50"/>
      <c r="AO427" s="50"/>
      <c r="AP427" s="50"/>
      <c r="AQ427" s="50"/>
    </row>
    <row r="428" spans="1:43" s="48" customFormat="1" x14ac:dyDescent="0.25">
      <c r="A428" s="83"/>
      <c r="B428" s="83"/>
      <c r="C428" s="83"/>
      <c r="D428" s="83"/>
      <c r="E428" s="83"/>
      <c r="F428" s="83"/>
      <c r="G428" s="83"/>
      <c r="H428" s="83"/>
      <c r="I428" s="83"/>
      <c r="J428" s="83"/>
      <c r="K428" s="83"/>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50"/>
      <c r="AN428" s="50"/>
      <c r="AO428" s="50"/>
      <c r="AP428" s="50"/>
      <c r="AQ428" s="50"/>
    </row>
    <row r="429" spans="1:43" s="48" customFormat="1" x14ac:dyDescent="0.25">
      <c r="A429" s="83"/>
      <c r="B429" s="83"/>
      <c r="C429" s="83"/>
      <c r="D429" s="83"/>
      <c r="E429" s="83"/>
      <c r="F429" s="83"/>
      <c r="G429" s="83"/>
      <c r="H429" s="83"/>
      <c r="I429" s="83"/>
      <c r="J429" s="83"/>
      <c r="K429" s="83"/>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50"/>
      <c r="AN429" s="50"/>
      <c r="AO429" s="50"/>
      <c r="AP429" s="50"/>
      <c r="AQ429" s="50"/>
    </row>
    <row r="430" spans="1:43" s="48" customFormat="1" x14ac:dyDescent="0.25">
      <c r="A430" s="83"/>
      <c r="B430" s="83"/>
      <c r="C430" s="83"/>
      <c r="D430" s="83"/>
      <c r="E430" s="83"/>
      <c r="F430" s="83"/>
      <c r="G430" s="83"/>
      <c r="H430" s="83"/>
      <c r="I430" s="83"/>
      <c r="J430" s="83"/>
      <c r="K430" s="83"/>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50"/>
      <c r="AN430" s="50"/>
      <c r="AO430" s="50"/>
      <c r="AP430" s="50"/>
      <c r="AQ430" s="50"/>
    </row>
    <row r="431" spans="1:43" s="48" customFormat="1" x14ac:dyDescent="0.25">
      <c r="A431" s="83"/>
      <c r="B431" s="83"/>
      <c r="C431" s="83"/>
      <c r="D431" s="83"/>
      <c r="E431" s="83"/>
      <c r="F431" s="83"/>
      <c r="G431" s="83"/>
      <c r="H431" s="83"/>
      <c r="I431" s="83"/>
      <c r="J431" s="83"/>
      <c r="K431" s="83"/>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50"/>
      <c r="AN431" s="50"/>
      <c r="AO431" s="50"/>
      <c r="AP431" s="50"/>
      <c r="AQ431" s="50"/>
    </row>
    <row r="432" spans="1:43" s="48" customFormat="1" x14ac:dyDescent="0.25">
      <c r="A432" s="83"/>
      <c r="B432" s="83"/>
      <c r="C432" s="83"/>
      <c r="D432" s="83"/>
      <c r="E432" s="83"/>
      <c r="F432" s="83"/>
      <c r="G432" s="83"/>
      <c r="H432" s="83"/>
      <c r="I432" s="83"/>
      <c r="J432" s="83"/>
      <c r="K432" s="83"/>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50"/>
      <c r="AN432" s="50"/>
      <c r="AO432" s="50"/>
      <c r="AP432" s="50"/>
      <c r="AQ432" s="50"/>
    </row>
    <row r="433" spans="1:43" s="48" customFormat="1" x14ac:dyDescent="0.25">
      <c r="A433" s="83"/>
      <c r="B433" s="83"/>
      <c r="C433" s="83"/>
      <c r="D433" s="83"/>
      <c r="E433" s="83"/>
      <c r="F433" s="83"/>
      <c r="G433" s="83"/>
      <c r="H433" s="83"/>
      <c r="I433" s="83"/>
      <c r="J433" s="83"/>
      <c r="K433" s="83"/>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50"/>
      <c r="AN433" s="50"/>
      <c r="AO433" s="50"/>
      <c r="AP433" s="50"/>
      <c r="AQ433" s="50"/>
    </row>
    <row r="434" spans="1:43" s="48" customFormat="1" x14ac:dyDescent="0.25">
      <c r="A434" s="83"/>
      <c r="B434" s="83"/>
      <c r="C434" s="83"/>
      <c r="D434" s="83"/>
      <c r="E434" s="83"/>
      <c r="F434" s="83"/>
      <c r="G434" s="83"/>
      <c r="H434" s="83"/>
      <c r="I434" s="83"/>
      <c r="J434" s="83"/>
      <c r="K434" s="83"/>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50"/>
      <c r="AN434" s="50"/>
      <c r="AO434" s="50"/>
      <c r="AP434" s="50"/>
      <c r="AQ434" s="50"/>
    </row>
    <row r="435" spans="1:43" s="48" customFormat="1" x14ac:dyDescent="0.25">
      <c r="A435" s="83"/>
      <c r="B435" s="83"/>
      <c r="C435" s="83"/>
      <c r="D435" s="83"/>
      <c r="E435" s="83"/>
      <c r="F435" s="83"/>
      <c r="G435" s="83"/>
      <c r="H435" s="83"/>
      <c r="I435" s="83"/>
      <c r="J435" s="83"/>
      <c r="K435" s="83"/>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50"/>
      <c r="AN435" s="50"/>
      <c r="AO435" s="50"/>
      <c r="AP435" s="50"/>
      <c r="AQ435" s="50"/>
    </row>
    <row r="436" spans="1:43" s="48" customFormat="1" x14ac:dyDescent="0.25">
      <c r="A436" s="83"/>
      <c r="B436" s="83"/>
      <c r="C436" s="83"/>
      <c r="D436" s="83"/>
      <c r="E436" s="83"/>
      <c r="F436" s="83"/>
      <c r="G436" s="83"/>
      <c r="H436" s="83"/>
      <c r="I436" s="83"/>
      <c r="J436" s="83"/>
      <c r="K436" s="83"/>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50"/>
      <c r="AN436" s="50"/>
      <c r="AO436" s="50"/>
      <c r="AP436" s="50"/>
      <c r="AQ436" s="50"/>
    </row>
    <row r="437" spans="1:43" s="48" customFormat="1" x14ac:dyDescent="0.25">
      <c r="A437" s="83"/>
      <c r="B437" s="83"/>
      <c r="C437" s="83"/>
      <c r="D437" s="83"/>
      <c r="E437" s="83"/>
      <c r="F437" s="83"/>
      <c r="G437" s="83"/>
      <c r="H437" s="83"/>
      <c r="I437" s="83"/>
      <c r="J437" s="83"/>
      <c r="K437" s="83"/>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50"/>
      <c r="AN437" s="50"/>
      <c r="AO437" s="50"/>
      <c r="AP437" s="50"/>
      <c r="AQ437" s="50"/>
    </row>
    <row r="438" spans="1:43" s="48" customFormat="1" x14ac:dyDescent="0.25">
      <c r="A438" s="83"/>
      <c r="B438" s="83"/>
      <c r="C438" s="83"/>
      <c r="D438" s="83"/>
      <c r="E438" s="83"/>
      <c r="F438" s="83"/>
      <c r="G438" s="83"/>
      <c r="H438" s="83"/>
      <c r="I438" s="83"/>
      <c r="J438" s="83"/>
      <c r="K438" s="83"/>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50"/>
      <c r="AN438" s="50"/>
      <c r="AO438" s="50"/>
      <c r="AP438" s="50"/>
      <c r="AQ438" s="50"/>
    </row>
    <row r="439" spans="1:43" s="48" customFormat="1" x14ac:dyDescent="0.25">
      <c r="A439" s="83"/>
      <c r="B439" s="83"/>
      <c r="C439" s="83"/>
      <c r="D439" s="83"/>
      <c r="E439" s="83"/>
      <c r="F439" s="83"/>
      <c r="G439" s="83"/>
      <c r="H439" s="83"/>
      <c r="I439" s="83"/>
      <c r="J439" s="83"/>
      <c r="K439" s="83"/>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50"/>
      <c r="AN439" s="50"/>
      <c r="AO439" s="50"/>
      <c r="AP439" s="50"/>
      <c r="AQ439" s="50"/>
    </row>
    <row r="440" spans="1:43" s="48" customFormat="1" x14ac:dyDescent="0.25">
      <c r="A440" s="83"/>
      <c r="B440" s="83"/>
      <c r="C440" s="83"/>
      <c r="D440" s="83"/>
      <c r="E440" s="83"/>
      <c r="F440" s="83"/>
      <c r="G440" s="83"/>
      <c r="H440" s="83"/>
      <c r="I440" s="83"/>
      <c r="J440" s="83"/>
      <c r="K440" s="83"/>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50"/>
      <c r="AN440" s="50"/>
      <c r="AO440" s="50"/>
      <c r="AP440" s="50"/>
      <c r="AQ440" s="50"/>
    </row>
    <row r="441" spans="1:43" s="48" customFormat="1" x14ac:dyDescent="0.25">
      <c r="A441" s="83"/>
      <c r="B441" s="83"/>
      <c r="C441" s="83"/>
      <c r="D441" s="83"/>
      <c r="E441" s="83"/>
      <c r="F441" s="83"/>
      <c r="G441" s="83"/>
      <c r="H441" s="83"/>
      <c r="I441" s="83"/>
      <c r="J441" s="83"/>
      <c r="K441" s="83"/>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50"/>
      <c r="AN441" s="50"/>
      <c r="AO441" s="50"/>
      <c r="AP441" s="50"/>
      <c r="AQ441" s="50"/>
    </row>
    <row r="442" spans="1:43" s="48" customFormat="1" x14ac:dyDescent="0.25">
      <c r="A442" s="83"/>
      <c r="B442" s="83"/>
      <c r="C442" s="83"/>
      <c r="D442" s="83"/>
      <c r="E442" s="83"/>
      <c r="F442" s="83"/>
      <c r="G442" s="83"/>
      <c r="H442" s="83"/>
      <c r="I442" s="83"/>
      <c r="J442" s="83"/>
      <c r="K442" s="83"/>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50"/>
      <c r="AN442" s="50"/>
      <c r="AO442" s="50"/>
      <c r="AP442" s="50"/>
      <c r="AQ442" s="50"/>
    </row>
    <row r="443" spans="1:43" s="48" customFormat="1" x14ac:dyDescent="0.25">
      <c r="A443" s="83"/>
      <c r="B443" s="83"/>
      <c r="C443" s="83"/>
      <c r="D443" s="83"/>
      <c r="E443" s="83"/>
      <c r="F443" s="83"/>
      <c r="G443" s="83"/>
      <c r="H443" s="83"/>
      <c r="I443" s="83"/>
      <c r="J443" s="83"/>
      <c r="K443" s="83"/>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50"/>
      <c r="AN443" s="50"/>
      <c r="AO443" s="50"/>
      <c r="AP443" s="50"/>
      <c r="AQ443" s="50"/>
    </row>
    <row r="444" spans="1:43" s="48" customFormat="1" x14ac:dyDescent="0.25">
      <c r="A444" s="83"/>
      <c r="B444" s="83"/>
      <c r="C444" s="83"/>
      <c r="D444" s="83"/>
      <c r="E444" s="83"/>
      <c r="F444" s="83"/>
      <c r="G444" s="83"/>
      <c r="H444" s="83"/>
      <c r="I444" s="83"/>
      <c r="J444" s="83"/>
      <c r="K444" s="83"/>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50"/>
      <c r="AN444" s="50"/>
      <c r="AO444" s="50"/>
      <c r="AP444" s="50"/>
      <c r="AQ444" s="50"/>
    </row>
    <row r="445" spans="1:43" s="48" customFormat="1" x14ac:dyDescent="0.25">
      <c r="A445" s="83"/>
      <c r="B445" s="83"/>
      <c r="C445" s="83"/>
      <c r="D445" s="83"/>
      <c r="E445" s="83"/>
      <c r="F445" s="83"/>
      <c r="G445" s="83"/>
      <c r="H445" s="83"/>
      <c r="I445" s="83"/>
      <c r="J445" s="83"/>
      <c r="K445" s="83"/>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50"/>
      <c r="AN445" s="50"/>
      <c r="AO445" s="50"/>
      <c r="AP445" s="50"/>
      <c r="AQ445" s="50"/>
    </row>
    <row r="446" spans="1:43" s="48" customFormat="1" x14ac:dyDescent="0.25">
      <c r="A446" s="83"/>
      <c r="B446" s="83"/>
      <c r="C446" s="83"/>
      <c r="D446" s="83"/>
      <c r="E446" s="83"/>
      <c r="F446" s="83"/>
      <c r="G446" s="83"/>
      <c r="H446" s="83"/>
      <c r="I446" s="83"/>
      <c r="J446" s="83"/>
      <c r="K446" s="83"/>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50"/>
      <c r="AN446" s="50"/>
      <c r="AO446" s="50"/>
      <c r="AP446" s="50"/>
      <c r="AQ446" s="50"/>
    </row>
    <row r="447" spans="1:43" s="48" customFormat="1" x14ac:dyDescent="0.25">
      <c r="A447" s="83"/>
      <c r="B447" s="83"/>
      <c r="C447" s="83"/>
      <c r="D447" s="83"/>
      <c r="E447" s="83"/>
      <c r="F447" s="83"/>
      <c r="G447" s="83"/>
      <c r="H447" s="83"/>
      <c r="I447" s="83"/>
      <c r="J447" s="83"/>
      <c r="K447" s="83"/>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50"/>
      <c r="AN447" s="50"/>
      <c r="AO447" s="50"/>
      <c r="AP447" s="50"/>
      <c r="AQ447" s="50"/>
    </row>
    <row r="448" spans="1:43" s="48" customFormat="1" x14ac:dyDescent="0.25">
      <c r="A448" s="83"/>
      <c r="B448" s="83"/>
      <c r="C448" s="83"/>
      <c r="D448" s="83"/>
      <c r="E448" s="83"/>
      <c r="F448" s="83"/>
      <c r="G448" s="83"/>
      <c r="H448" s="83"/>
      <c r="I448" s="83"/>
      <c r="J448" s="83"/>
      <c r="K448" s="83"/>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50"/>
      <c r="AN448" s="50"/>
      <c r="AO448" s="50"/>
      <c r="AP448" s="50"/>
      <c r="AQ448" s="50"/>
    </row>
    <row r="449" spans="1:43" s="48" customFormat="1" x14ac:dyDescent="0.25">
      <c r="A449" s="83"/>
      <c r="B449" s="83"/>
      <c r="C449" s="83"/>
      <c r="D449" s="83"/>
      <c r="E449" s="83"/>
      <c r="F449" s="83"/>
      <c r="G449" s="83"/>
      <c r="H449" s="83"/>
      <c r="I449" s="83"/>
      <c r="J449" s="83"/>
      <c r="K449" s="83"/>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50"/>
      <c r="AN449" s="50"/>
      <c r="AO449" s="50"/>
      <c r="AP449" s="50"/>
      <c r="AQ449" s="50"/>
    </row>
    <row r="450" spans="1:43" s="48" customFormat="1" x14ac:dyDescent="0.25">
      <c r="A450" s="83"/>
      <c r="B450" s="83"/>
      <c r="C450" s="83"/>
      <c r="D450" s="83"/>
      <c r="E450" s="83"/>
      <c r="F450" s="83"/>
      <c r="G450" s="83"/>
      <c r="H450" s="83"/>
      <c r="I450" s="83"/>
      <c r="J450" s="83"/>
      <c r="K450" s="83"/>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50"/>
      <c r="AN450" s="50"/>
      <c r="AO450" s="50"/>
      <c r="AP450" s="50"/>
      <c r="AQ450" s="50"/>
    </row>
    <row r="451" spans="1:43" s="48" customFormat="1" x14ac:dyDescent="0.25">
      <c r="A451" s="83"/>
      <c r="B451" s="83"/>
      <c r="C451" s="83"/>
      <c r="D451" s="83"/>
      <c r="E451" s="83"/>
      <c r="F451" s="83"/>
      <c r="G451" s="83"/>
      <c r="H451" s="83"/>
      <c r="I451" s="83"/>
      <c r="J451" s="83"/>
      <c r="K451" s="83"/>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50"/>
      <c r="AN451" s="50"/>
      <c r="AO451" s="50"/>
      <c r="AP451" s="50"/>
      <c r="AQ451" s="50"/>
    </row>
    <row r="452" spans="1:43" s="48" customFormat="1" x14ac:dyDescent="0.25">
      <c r="A452" s="83"/>
      <c r="B452" s="83"/>
      <c r="C452" s="83"/>
      <c r="D452" s="83"/>
      <c r="E452" s="83"/>
      <c r="F452" s="83"/>
      <c r="G452" s="83"/>
      <c r="H452" s="83"/>
      <c r="I452" s="83"/>
      <c r="J452" s="83"/>
      <c r="K452" s="83"/>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50"/>
      <c r="AN452" s="50"/>
      <c r="AO452" s="50"/>
      <c r="AP452" s="50"/>
      <c r="AQ452" s="50"/>
    </row>
    <row r="453" spans="1:43" s="48" customFormat="1" x14ac:dyDescent="0.25">
      <c r="A453" s="83"/>
      <c r="B453" s="83"/>
      <c r="C453" s="83"/>
      <c r="D453" s="83"/>
      <c r="E453" s="83"/>
      <c r="F453" s="83"/>
      <c r="G453" s="83"/>
      <c r="H453" s="83"/>
      <c r="I453" s="83"/>
      <c r="J453" s="83"/>
      <c r="K453" s="83"/>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50"/>
      <c r="AN453" s="50"/>
      <c r="AO453" s="50"/>
      <c r="AP453" s="50"/>
      <c r="AQ453" s="50"/>
    </row>
    <row r="454" spans="1:43" s="48" customFormat="1" x14ac:dyDescent="0.25">
      <c r="A454" s="83"/>
      <c r="B454" s="83"/>
      <c r="C454" s="83"/>
      <c r="D454" s="83"/>
      <c r="E454" s="83"/>
      <c r="F454" s="83"/>
      <c r="G454" s="83"/>
      <c r="H454" s="83"/>
      <c r="I454" s="83"/>
      <c r="J454" s="83"/>
      <c r="K454" s="83"/>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50"/>
      <c r="AN454" s="50"/>
      <c r="AO454" s="50"/>
      <c r="AP454" s="50"/>
      <c r="AQ454" s="50"/>
    </row>
    <row r="455" spans="1:43" s="48" customFormat="1" x14ac:dyDescent="0.25">
      <c r="A455" s="83"/>
      <c r="B455" s="83"/>
      <c r="C455" s="83"/>
      <c r="D455" s="83"/>
      <c r="E455" s="83"/>
      <c r="F455" s="83"/>
      <c r="G455" s="83"/>
      <c r="H455" s="83"/>
      <c r="I455" s="83"/>
      <c r="J455" s="83"/>
      <c r="K455" s="83"/>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50"/>
      <c r="AN455" s="50"/>
      <c r="AO455" s="50"/>
      <c r="AP455" s="50"/>
      <c r="AQ455" s="50"/>
    </row>
    <row r="456" spans="1:43" s="48" customFormat="1" x14ac:dyDescent="0.25">
      <c r="A456" s="83"/>
      <c r="B456" s="83"/>
      <c r="C456" s="83"/>
      <c r="D456" s="83"/>
      <c r="E456" s="83"/>
      <c r="F456" s="83"/>
      <c r="G456" s="83"/>
      <c r="H456" s="83"/>
      <c r="I456" s="83"/>
      <c r="J456" s="83"/>
      <c r="K456" s="83"/>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50"/>
      <c r="AN456" s="50"/>
      <c r="AO456" s="50"/>
      <c r="AP456" s="50"/>
      <c r="AQ456" s="50"/>
    </row>
    <row r="457" spans="1:43" s="48" customFormat="1" x14ac:dyDescent="0.25">
      <c r="A457" s="83"/>
      <c r="B457" s="83"/>
      <c r="C457" s="83"/>
      <c r="D457" s="83"/>
      <c r="E457" s="83"/>
      <c r="F457" s="83"/>
      <c r="G457" s="83"/>
      <c r="H457" s="83"/>
      <c r="I457" s="83"/>
      <c r="J457" s="83"/>
      <c r="K457" s="83"/>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50"/>
      <c r="AN457" s="50"/>
      <c r="AO457" s="50"/>
      <c r="AP457" s="50"/>
      <c r="AQ457" s="50"/>
    </row>
    <row r="458" spans="1:43" s="48" customFormat="1" x14ac:dyDescent="0.25">
      <c r="A458" s="83"/>
      <c r="B458" s="83"/>
      <c r="C458" s="83"/>
      <c r="D458" s="83"/>
      <c r="E458" s="83"/>
      <c r="F458" s="83"/>
      <c r="G458" s="83"/>
      <c r="H458" s="83"/>
      <c r="I458" s="83"/>
      <c r="J458" s="83"/>
      <c r="K458" s="83"/>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50"/>
      <c r="AN458" s="50"/>
      <c r="AO458" s="50"/>
      <c r="AP458" s="50"/>
      <c r="AQ458" s="50"/>
    </row>
    <row r="459" spans="1:43" s="48" customFormat="1" x14ac:dyDescent="0.25">
      <c r="A459" s="83"/>
      <c r="B459" s="83"/>
      <c r="C459" s="83"/>
      <c r="D459" s="83"/>
      <c r="E459" s="83"/>
      <c r="F459" s="83"/>
      <c r="G459" s="83"/>
      <c r="H459" s="83"/>
      <c r="I459" s="83"/>
      <c r="J459" s="83"/>
      <c r="K459" s="83"/>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50"/>
      <c r="AN459" s="50"/>
      <c r="AO459" s="50"/>
      <c r="AP459" s="50"/>
      <c r="AQ459" s="50"/>
    </row>
    <row r="460" spans="1:43" s="48" customFormat="1" x14ac:dyDescent="0.25">
      <c r="A460" s="83"/>
      <c r="B460" s="83"/>
      <c r="C460" s="83"/>
      <c r="D460" s="83"/>
      <c r="E460" s="83"/>
      <c r="F460" s="83"/>
      <c r="G460" s="83"/>
      <c r="H460" s="83"/>
      <c r="I460" s="83"/>
      <c r="J460" s="83"/>
      <c r="K460" s="83"/>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50"/>
      <c r="AN460" s="50"/>
      <c r="AO460" s="50"/>
      <c r="AP460" s="50"/>
      <c r="AQ460" s="50"/>
    </row>
    <row r="461" spans="1:43" s="48" customFormat="1" x14ac:dyDescent="0.25">
      <c r="A461" s="83"/>
      <c r="B461" s="83"/>
      <c r="C461" s="83"/>
      <c r="D461" s="83"/>
      <c r="E461" s="83"/>
      <c r="F461" s="83"/>
      <c r="G461" s="83"/>
      <c r="H461" s="83"/>
      <c r="I461" s="83"/>
      <c r="J461" s="83"/>
      <c r="K461" s="83"/>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50"/>
      <c r="AN461" s="50"/>
      <c r="AO461" s="50"/>
      <c r="AP461" s="50"/>
      <c r="AQ461" s="50"/>
    </row>
    <row r="462" spans="1:43" s="48" customFormat="1" x14ac:dyDescent="0.25">
      <c r="A462" s="83"/>
      <c r="B462" s="83"/>
      <c r="C462" s="83"/>
      <c r="D462" s="83"/>
      <c r="E462" s="83"/>
      <c r="F462" s="83"/>
      <c r="G462" s="83"/>
      <c r="H462" s="83"/>
      <c r="I462" s="83"/>
      <c r="J462" s="83"/>
      <c r="K462" s="83"/>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50"/>
      <c r="AN462" s="50"/>
      <c r="AO462" s="50"/>
      <c r="AP462" s="50"/>
      <c r="AQ462" s="50"/>
    </row>
    <row r="463" spans="1:43" s="48" customFormat="1" x14ac:dyDescent="0.25">
      <c r="A463" s="83"/>
      <c r="B463" s="83"/>
      <c r="C463" s="83"/>
      <c r="D463" s="83"/>
      <c r="E463" s="83"/>
      <c r="F463" s="83"/>
      <c r="G463" s="83"/>
      <c r="H463" s="83"/>
      <c r="I463" s="83"/>
      <c r="J463" s="83"/>
      <c r="K463" s="83"/>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50"/>
      <c r="AN463" s="50"/>
      <c r="AO463" s="50"/>
      <c r="AP463" s="50"/>
      <c r="AQ463" s="50"/>
    </row>
    <row r="464" spans="1:43" s="48" customFormat="1" x14ac:dyDescent="0.25">
      <c r="A464" s="83"/>
      <c r="B464" s="83"/>
      <c r="C464" s="83"/>
      <c r="D464" s="83"/>
      <c r="E464" s="83"/>
      <c r="F464" s="83"/>
      <c r="G464" s="83"/>
      <c r="H464" s="83"/>
      <c r="I464" s="83"/>
      <c r="J464" s="83"/>
      <c r="K464" s="83"/>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50"/>
      <c r="AN464" s="50"/>
      <c r="AO464" s="50"/>
      <c r="AP464" s="50"/>
      <c r="AQ464" s="50"/>
    </row>
    <row r="465" spans="1:43" s="48" customFormat="1" x14ac:dyDescent="0.25">
      <c r="A465" s="83"/>
      <c r="B465" s="83"/>
      <c r="C465" s="83"/>
      <c r="D465" s="83"/>
      <c r="E465" s="83"/>
      <c r="F465" s="83"/>
      <c r="G465" s="83"/>
      <c r="H465" s="83"/>
      <c r="I465" s="83"/>
      <c r="J465" s="83"/>
      <c r="K465" s="83"/>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50"/>
      <c r="AN465" s="50"/>
      <c r="AO465" s="50"/>
      <c r="AP465" s="50"/>
      <c r="AQ465" s="50"/>
    </row>
    <row r="466" spans="1:43" s="48" customFormat="1" x14ac:dyDescent="0.25">
      <c r="A466" s="83"/>
      <c r="B466" s="83"/>
      <c r="C466" s="83"/>
      <c r="D466" s="83"/>
      <c r="E466" s="83"/>
      <c r="F466" s="83"/>
      <c r="G466" s="83"/>
      <c r="H466" s="83"/>
      <c r="I466" s="83"/>
      <c r="J466" s="83"/>
      <c r="K466" s="83"/>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50"/>
      <c r="AN466" s="50"/>
      <c r="AO466" s="50"/>
      <c r="AP466" s="50"/>
      <c r="AQ466" s="50"/>
    </row>
    <row r="467" spans="1:43" s="48" customFormat="1" x14ac:dyDescent="0.25">
      <c r="A467" s="83"/>
      <c r="B467" s="83"/>
      <c r="C467" s="83"/>
      <c r="D467" s="83"/>
      <c r="E467" s="83"/>
      <c r="F467" s="83"/>
      <c r="G467" s="83"/>
      <c r="H467" s="83"/>
      <c r="I467" s="83"/>
      <c r="J467" s="83"/>
      <c r="K467" s="83"/>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50"/>
      <c r="AN467" s="50"/>
      <c r="AO467" s="50"/>
      <c r="AP467" s="50"/>
      <c r="AQ467" s="50"/>
    </row>
    <row r="468" spans="1:43" s="48" customFormat="1" x14ac:dyDescent="0.25">
      <c r="A468" s="83"/>
      <c r="B468" s="83"/>
      <c r="C468" s="83"/>
      <c r="D468" s="83"/>
      <c r="E468" s="83"/>
      <c r="F468" s="83"/>
      <c r="G468" s="83"/>
      <c r="H468" s="83"/>
      <c r="I468" s="83"/>
      <c r="J468" s="83"/>
      <c r="K468" s="83"/>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50"/>
      <c r="AN468" s="50"/>
      <c r="AO468" s="50"/>
      <c r="AP468" s="50"/>
      <c r="AQ468" s="50"/>
    </row>
    <row r="469" spans="1:43" s="48" customFormat="1" x14ac:dyDescent="0.25">
      <c r="A469" s="83"/>
      <c r="B469" s="83"/>
      <c r="C469" s="83"/>
      <c r="D469" s="83"/>
      <c r="E469" s="83"/>
      <c r="F469" s="83"/>
      <c r="G469" s="83"/>
      <c r="H469" s="83"/>
      <c r="I469" s="83"/>
      <c r="J469" s="83"/>
      <c r="K469" s="83"/>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50"/>
      <c r="AN469" s="50"/>
      <c r="AO469" s="50"/>
      <c r="AP469" s="50"/>
      <c r="AQ469" s="50"/>
    </row>
    <row r="470" spans="1:43" s="48" customFormat="1" x14ac:dyDescent="0.25">
      <c r="A470" s="83"/>
      <c r="B470" s="83"/>
      <c r="C470" s="83"/>
      <c r="D470" s="83"/>
      <c r="E470" s="83"/>
      <c r="F470" s="83"/>
      <c r="G470" s="83"/>
      <c r="H470" s="83"/>
      <c r="I470" s="83"/>
      <c r="J470" s="83"/>
      <c r="K470" s="83"/>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50"/>
      <c r="AN470" s="50"/>
      <c r="AO470" s="50"/>
      <c r="AP470" s="50"/>
      <c r="AQ470" s="50"/>
    </row>
    <row r="471" spans="1:43" s="48" customFormat="1" x14ac:dyDescent="0.25">
      <c r="A471" s="83"/>
      <c r="B471" s="83"/>
      <c r="C471" s="83"/>
      <c r="D471" s="83"/>
      <c r="E471" s="83"/>
      <c r="F471" s="83"/>
      <c r="G471" s="83"/>
      <c r="H471" s="83"/>
      <c r="I471" s="83"/>
      <c r="J471" s="83"/>
      <c r="K471" s="83"/>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50"/>
      <c r="AN471" s="50"/>
      <c r="AO471" s="50"/>
      <c r="AP471" s="50"/>
      <c r="AQ471" s="50"/>
    </row>
    <row r="472" spans="1:43" s="48" customFormat="1" x14ac:dyDescent="0.25">
      <c r="A472" s="83"/>
      <c r="B472" s="83"/>
      <c r="C472" s="83"/>
      <c r="D472" s="83"/>
      <c r="E472" s="83"/>
      <c r="F472" s="83"/>
      <c r="G472" s="83"/>
      <c r="H472" s="83"/>
      <c r="I472" s="83"/>
      <c r="J472" s="83"/>
      <c r="K472" s="83"/>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50"/>
      <c r="AN472" s="50"/>
      <c r="AO472" s="50"/>
      <c r="AP472" s="50"/>
      <c r="AQ472" s="50"/>
    </row>
    <row r="473" spans="1:43" s="48" customFormat="1" x14ac:dyDescent="0.25">
      <c r="A473" s="83"/>
      <c r="B473" s="83"/>
      <c r="C473" s="83"/>
      <c r="D473" s="83"/>
      <c r="E473" s="83"/>
      <c r="F473" s="83"/>
      <c r="G473" s="83"/>
      <c r="H473" s="83"/>
      <c r="I473" s="83"/>
      <c r="J473" s="83"/>
      <c r="K473" s="83"/>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50"/>
      <c r="AN473" s="50"/>
      <c r="AO473" s="50"/>
      <c r="AP473" s="50"/>
      <c r="AQ473" s="50"/>
    </row>
    <row r="474" spans="1:43" s="48" customFormat="1" x14ac:dyDescent="0.25">
      <c r="A474" s="83"/>
      <c r="B474" s="83"/>
      <c r="C474" s="83"/>
      <c r="D474" s="83"/>
      <c r="E474" s="83"/>
      <c r="F474" s="83"/>
      <c r="G474" s="83"/>
      <c r="H474" s="83"/>
      <c r="I474" s="83"/>
      <c r="J474" s="83"/>
      <c r="K474" s="83"/>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50"/>
      <c r="AN474" s="50"/>
      <c r="AO474" s="50"/>
      <c r="AP474" s="50"/>
      <c r="AQ474" s="50"/>
    </row>
    <row r="475" spans="1:43" s="48" customFormat="1" x14ac:dyDescent="0.25">
      <c r="A475" s="83"/>
      <c r="B475" s="83"/>
      <c r="C475" s="83"/>
      <c r="D475" s="83"/>
      <c r="E475" s="83"/>
      <c r="F475" s="83"/>
      <c r="G475" s="83"/>
      <c r="H475" s="83"/>
      <c r="I475" s="83"/>
      <c r="J475" s="83"/>
      <c r="K475" s="83"/>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50"/>
      <c r="AN475" s="50"/>
      <c r="AO475" s="50"/>
      <c r="AP475" s="50"/>
      <c r="AQ475" s="50"/>
    </row>
    <row r="476" spans="1:43" s="48" customFormat="1" x14ac:dyDescent="0.25">
      <c r="A476" s="83"/>
      <c r="B476" s="83"/>
      <c r="C476" s="83"/>
      <c r="D476" s="83"/>
      <c r="E476" s="83"/>
      <c r="F476" s="83"/>
      <c r="G476" s="83"/>
      <c r="H476" s="83"/>
      <c r="I476" s="83"/>
      <c r="J476" s="83"/>
      <c r="K476" s="83"/>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50"/>
      <c r="AN476" s="50"/>
      <c r="AO476" s="50"/>
      <c r="AP476" s="50"/>
      <c r="AQ476" s="50"/>
    </row>
    <row r="477" spans="1:43" s="48" customFormat="1" x14ac:dyDescent="0.25">
      <c r="A477" s="83"/>
      <c r="B477" s="83"/>
      <c r="C477" s="83"/>
      <c r="D477" s="83"/>
      <c r="E477" s="83"/>
      <c r="F477" s="83"/>
      <c r="G477" s="83"/>
      <c r="H477" s="83"/>
      <c r="I477" s="83"/>
      <c r="J477" s="83"/>
      <c r="K477" s="83"/>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50"/>
      <c r="AN477" s="50"/>
      <c r="AO477" s="50"/>
      <c r="AP477" s="50"/>
      <c r="AQ477" s="50"/>
    </row>
    <row r="478" spans="1:43" s="48" customFormat="1" x14ac:dyDescent="0.25">
      <c r="A478" s="83"/>
      <c r="B478" s="83"/>
      <c r="C478" s="83"/>
      <c r="D478" s="83"/>
      <c r="E478" s="83"/>
      <c r="F478" s="83"/>
      <c r="G478" s="83"/>
      <c r="H478" s="83"/>
      <c r="I478" s="83"/>
      <c r="J478" s="83"/>
      <c r="K478" s="83"/>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50"/>
      <c r="AN478" s="50"/>
      <c r="AO478" s="50"/>
      <c r="AP478" s="50"/>
      <c r="AQ478" s="50"/>
    </row>
    <row r="479" spans="1:43" s="48" customFormat="1" x14ac:dyDescent="0.25">
      <c r="A479" s="83"/>
      <c r="B479" s="83"/>
      <c r="C479" s="83"/>
      <c r="D479" s="83"/>
      <c r="E479" s="83"/>
      <c r="F479" s="83"/>
      <c r="G479" s="83"/>
      <c r="H479" s="83"/>
      <c r="I479" s="83"/>
      <c r="J479" s="83"/>
      <c r="K479" s="83"/>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50"/>
      <c r="AN479" s="50"/>
      <c r="AO479" s="50"/>
      <c r="AP479" s="50"/>
      <c r="AQ479" s="50"/>
    </row>
    <row r="480" spans="1:43" s="48" customFormat="1" x14ac:dyDescent="0.25">
      <c r="A480" s="83"/>
      <c r="B480" s="83"/>
      <c r="C480" s="83"/>
      <c r="D480" s="83"/>
      <c r="E480" s="83"/>
      <c r="F480" s="83"/>
      <c r="G480" s="83"/>
      <c r="H480" s="83"/>
      <c r="I480" s="83"/>
      <c r="J480" s="83"/>
      <c r="K480" s="83"/>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50"/>
      <c r="AN480" s="50"/>
      <c r="AO480" s="50"/>
      <c r="AP480" s="50"/>
      <c r="AQ480" s="50"/>
    </row>
    <row r="481" spans="1:43" s="48" customFormat="1" x14ac:dyDescent="0.25">
      <c r="A481" s="83"/>
      <c r="B481" s="83"/>
      <c r="C481" s="83"/>
      <c r="D481" s="83"/>
      <c r="E481" s="83"/>
      <c r="F481" s="83"/>
      <c r="G481" s="83"/>
      <c r="H481" s="83"/>
      <c r="I481" s="83"/>
      <c r="J481" s="83"/>
      <c r="K481" s="83"/>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50"/>
      <c r="AN481" s="50"/>
      <c r="AO481" s="50"/>
      <c r="AP481" s="50"/>
      <c r="AQ481" s="50"/>
    </row>
    <row r="482" spans="1:43" s="48" customFormat="1" x14ac:dyDescent="0.25">
      <c r="A482" s="83"/>
      <c r="B482" s="83"/>
      <c r="C482" s="83"/>
      <c r="D482" s="83"/>
      <c r="E482" s="83"/>
      <c r="F482" s="83"/>
      <c r="G482" s="83"/>
      <c r="H482" s="83"/>
      <c r="I482" s="83"/>
      <c r="J482" s="83"/>
      <c r="K482" s="83"/>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50"/>
      <c r="AN482" s="50"/>
      <c r="AO482" s="50"/>
      <c r="AP482" s="50"/>
      <c r="AQ482" s="50"/>
    </row>
    <row r="483" spans="1:43" s="48" customFormat="1" x14ac:dyDescent="0.25">
      <c r="A483" s="83"/>
      <c r="B483" s="83"/>
      <c r="C483" s="83"/>
      <c r="D483" s="83"/>
      <c r="E483" s="83"/>
      <c r="F483" s="83"/>
      <c r="G483" s="83"/>
      <c r="H483" s="83"/>
      <c r="I483" s="83"/>
      <c r="J483" s="83"/>
      <c r="K483" s="83"/>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50"/>
      <c r="AN483" s="50"/>
      <c r="AO483" s="50"/>
      <c r="AP483" s="50"/>
      <c r="AQ483" s="50"/>
    </row>
    <row r="484" spans="1:43" s="48" customFormat="1" x14ac:dyDescent="0.25">
      <c r="A484" s="83"/>
      <c r="B484" s="83"/>
      <c r="C484" s="83"/>
      <c r="D484" s="83"/>
      <c r="E484" s="83"/>
      <c r="F484" s="83"/>
      <c r="G484" s="83"/>
      <c r="H484" s="83"/>
      <c r="I484" s="83"/>
      <c r="J484" s="83"/>
      <c r="K484" s="83"/>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50"/>
      <c r="AN484" s="50"/>
      <c r="AO484" s="50"/>
      <c r="AP484" s="50"/>
      <c r="AQ484" s="50"/>
    </row>
    <row r="485" spans="1:43" s="48" customFormat="1" x14ac:dyDescent="0.25">
      <c r="A485" s="83"/>
      <c r="B485" s="83"/>
      <c r="C485" s="83"/>
      <c r="D485" s="83"/>
      <c r="E485" s="83"/>
      <c r="F485" s="83"/>
      <c r="G485" s="83"/>
      <c r="H485" s="83"/>
      <c r="I485" s="83"/>
      <c r="J485" s="83"/>
      <c r="K485" s="83"/>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50"/>
      <c r="AN485" s="50"/>
      <c r="AO485" s="50"/>
      <c r="AP485" s="50"/>
      <c r="AQ485" s="50"/>
    </row>
    <row r="486" spans="1:43" s="48" customFormat="1" x14ac:dyDescent="0.25">
      <c r="A486" s="83"/>
      <c r="B486" s="83"/>
      <c r="C486" s="83"/>
      <c r="D486" s="83"/>
      <c r="E486" s="83"/>
      <c r="F486" s="83"/>
      <c r="G486" s="83"/>
      <c r="H486" s="83"/>
      <c r="I486" s="83"/>
      <c r="J486" s="83"/>
      <c r="K486" s="83"/>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50"/>
      <c r="AN486" s="50"/>
      <c r="AO486" s="50"/>
      <c r="AP486" s="50"/>
      <c r="AQ486" s="50"/>
    </row>
    <row r="487" spans="1:43" s="48" customFormat="1" x14ac:dyDescent="0.25">
      <c r="A487" s="83"/>
      <c r="B487" s="83"/>
      <c r="C487" s="83"/>
      <c r="D487" s="83"/>
      <c r="E487" s="83"/>
      <c r="F487" s="83"/>
      <c r="G487" s="83"/>
      <c r="H487" s="83"/>
      <c r="I487" s="83"/>
      <c r="J487" s="83"/>
      <c r="K487" s="83"/>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50"/>
      <c r="AN487" s="50"/>
      <c r="AO487" s="50"/>
      <c r="AP487" s="50"/>
      <c r="AQ487" s="50"/>
    </row>
    <row r="488" spans="1:43" s="48" customFormat="1" x14ac:dyDescent="0.25">
      <c r="A488" s="83"/>
      <c r="B488" s="83"/>
      <c r="C488" s="83"/>
      <c r="D488" s="83"/>
      <c r="E488" s="83"/>
      <c r="F488" s="83"/>
      <c r="G488" s="83"/>
      <c r="H488" s="83"/>
      <c r="I488" s="83"/>
      <c r="J488" s="83"/>
      <c r="K488" s="83"/>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50"/>
      <c r="AN488" s="50"/>
      <c r="AO488" s="50"/>
      <c r="AP488" s="50"/>
      <c r="AQ488" s="50"/>
    </row>
    <row r="489" spans="1:43" s="48" customFormat="1" x14ac:dyDescent="0.25">
      <c r="A489" s="83"/>
      <c r="B489" s="83"/>
      <c r="C489" s="83"/>
      <c r="D489" s="83"/>
      <c r="E489" s="83"/>
      <c r="F489" s="83"/>
      <c r="G489" s="83"/>
      <c r="H489" s="83"/>
      <c r="I489" s="83"/>
      <c r="J489" s="83"/>
      <c r="K489" s="83"/>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50"/>
      <c r="AN489" s="50"/>
      <c r="AO489" s="50"/>
      <c r="AP489" s="50"/>
      <c r="AQ489" s="50"/>
    </row>
    <row r="490" spans="1:43" s="48" customFormat="1" x14ac:dyDescent="0.25">
      <c r="A490" s="83"/>
      <c r="B490" s="83"/>
      <c r="C490" s="83"/>
      <c r="D490" s="83"/>
      <c r="E490" s="83"/>
      <c r="F490" s="83"/>
      <c r="G490" s="83"/>
      <c r="H490" s="83"/>
      <c r="I490" s="83"/>
      <c r="J490" s="83"/>
      <c r="K490" s="83"/>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50"/>
      <c r="AN490" s="50"/>
      <c r="AO490" s="50"/>
      <c r="AP490" s="50"/>
      <c r="AQ490" s="50"/>
    </row>
    <row r="491" spans="1:43" s="48" customFormat="1" x14ac:dyDescent="0.25">
      <c r="A491" s="83"/>
      <c r="B491" s="83"/>
      <c r="C491" s="83"/>
      <c r="D491" s="83"/>
      <c r="E491" s="83"/>
      <c r="F491" s="83"/>
      <c r="G491" s="83"/>
      <c r="H491" s="83"/>
      <c r="I491" s="83"/>
      <c r="J491" s="83"/>
      <c r="K491" s="83"/>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50"/>
      <c r="AN491" s="50"/>
      <c r="AO491" s="50"/>
      <c r="AP491" s="50"/>
      <c r="AQ491" s="50"/>
    </row>
    <row r="492" spans="1:43" s="48" customFormat="1" x14ac:dyDescent="0.25">
      <c r="A492" s="83"/>
      <c r="B492" s="83"/>
      <c r="C492" s="83"/>
      <c r="D492" s="83"/>
      <c r="E492" s="83"/>
      <c r="F492" s="83"/>
      <c r="G492" s="83"/>
      <c r="H492" s="83"/>
      <c r="I492" s="83"/>
      <c r="J492" s="83"/>
      <c r="K492" s="83"/>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50"/>
      <c r="AN492" s="50"/>
      <c r="AO492" s="50"/>
      <c r="AP492" s="50"/>
      <c r="AQ492" s="50"/>
    </row>
    <row r="493" spans="1:43" s="48" customFormat="1" x14ac:dyDescent="0.25">
      <c r="A493" s="83"/>
      <c r="B493" s="83"/>
      <c r="C493" s="83"/>
      <c r="D493" s="83"/>
      <c r="E493" s="83"/>
      <c r="F493" s="83"/>
      <c r="G493" s="83"/>
      <c r="H493" s="83"/>
      <c r="I493" s="83"/>
      <c r="J493" s="83"/>
      <c r="K493" s="83"/>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50"/>
      <c r="AN493" s="50"/>
      <c r="AO493" s="50"/>
      <c r="AP493" s="50"/>
      <c r="AQ493" s="50"/>
    </row>
    <row r="494" spans="1:43" s="48" customFormat="1" x14ac:dyDescent="0.25">
      <c r="A494" s="83"/>
      <c r="B494" s="83"/>
      <c r="C494" s="83"/>
      <c r="D494" s="83"/>
      <c r="E494" s="83"/>
      <c r="F494" s="83"/>
      <c r="G494" s="83"/>
      <c r="H494" s="83"/>
      <c r="I494" s="83"/>
      <c r="J494" s="83"/>
      <c r="K494" s="83"/>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50"/>
      <c r="AN494" s="50"/>
      <c r="AO494" s="50"/>
      <c r="AP494" s="50"/>
      <c r="AQ494" s="50"/>
    </row>
    <row r="495" spans="1:43" s="48" customFormat="1" x14ac:dyDescent="0.25">
      <c r="A495" s="83"/>
      <c r="B495" s="83"/>
      <c r="C495" s="83"/>
      <c r="D495" s="83"/>
      <c r="E495" s="83"/>
      <c r="F495" s="83"/>
      <c r="G495" s="83"/>
      <c r="H495" s="83"/>
      <c r="I495" s="83"/>
      <c r="J495" s="83"/>
      <c r="K495" s="83"/>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50"/>
      <c r="AN495" s="50"/>
      <c r="AO495" s="50"/>
      <c r="AP495" s="50"/>
      <c r="AQ495" s="50"/>
    </row>
    <row r="496" spans="1:43" s="48" customFormat="1" x14ac:dyDescent="0.25">
      <c r="A496" s="83"/>
      <c r="B496" s="83"/>
      <c r="C496" s="83"/>
      <c r="D496" s="83"/>
      <c r="E496" s="83"/>
      <c r="F496" s="83"/>
      <c r="G496" s="83"/>
      <c r="H496" s="83"/>
      <c r="I496" s="83"/>
      <c r="J496" s="83"/>
      <c r="K496" s="83"/>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50"/>
      <c r="AN496" s="50"/>
      <c r="AO496" s="50"/>
      <c r="AP496" s="50"/>
      <c r="AQ496" s="50"/>
    </row>
    <row r="497" spans="1:43" s="48" customFormat="1" x14ac:dyDescent="0.25">
      <c r="A497" s="83"/>
      <c r="B497" s="83"/>
      <c r="C497" s="83"/>
      <c r="D497" s="83"/>
      <c r="E497" s="83"/>
      <c r="F497" s="83"/>
      <c r="G497" s="83"/>
      <c r="H497" s="83"/>
      <c r="I497" s="83"/>
      <c r="J497" s="83"/>
      <c r="K497" s="83"/>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50"/>
      <c r="AN497" s="50"/>
      <c r="AO497" s="50"/>
      <c r="AP497" s="50"/>
      <c r="AQ497" s="50"/>
    </row>
    <row r="498" spans="1:43" s="48" customFormat="1" x14ac:dyDescent="0.25">
      <c r="A498" s="83"/>
      <c r="B498" s="83"/>
      <c r="C498" s="83"/>
      <c r="D498" s="83"/>
      <c r="E498" s="83"/>
      <c r="F498" s="83"/>
      <c r="G498" s="83"/>
      <c r="H498" s="83"/>
      <c r="I498" s="83"/>
      <c r="J498" s="83"/>
      <c r="K498" s="83"/>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50"/>
      <c r="AN498" s="50"/>
      <c r="AO498" s="50"/>
      <c r="AP498" s="50"/>
      <c r="AQ498" s="50"/>
    </row>
    <row r="499" spans="1:43" s="48" customFormat="1" x14ac:dyDescent="0.25">
      <c r="A499" s="83"/>
      <c r="B499" s="83"/>
      <c r="C499" s="83"/>
      <c r="D499" s="83"/>
      <c r="E499" s="83"/>
      <c r="F499" s="83"/>
      <c r="G499" s="83"/>
      <c r="H499" s="83"/>
      <c r="I499" s="83"/>
      <c r="J499" s="83"/>
      <c r="K499" s="83"/>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50"/>
      <c r="AN499" s="50"/>
      <c r="AO499" s="50"/>
      <c r="AP499" s="50"/>
      <c r="AQ499" s="50"/>
    </row>
    <row r="500" spans="1:43" s="48" customFormat="1" x14ac:dyDescent="0.25">
      <c r="A500" s="83"/>
      <c r="B500" s="83"/>
      <c r="C500" s="83"/>
      <c r="D500" s="83"/>
      <c r="E500" s="83"/>
      <c r="F500" s="83"/>
      <c r="G500" s="83"/>
      <c r="H500" s="83"/>
      <c r="I500" s="83"/>
      <c r="J500" s="83"/>
      <c r="K500" s="83"/>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50"/>
      <c r="AN500" s="50"/>
      <c r="AO500" s="50"/>
      <c r="AP500" s="50"/>
      <c r="AQ500" s="50"/>
    </row>
    <row r="501" spans="1:43" s="48" customFormat="1" x14ac:dyDescent="0.25">
      <c r="A501" s="83"/>
      <c r="B501" s="83"/>
      <c r="C501" s="83"/>
      <c r="D501" s="83"/>
      <c r="E501" s="83"/>
      <c r="F501" s="83"/>
      <c r="G501" s="83"/>
      <c r="H501" s="83"/>
      <c r="I501" s="83"/>
      <c r="J501" s="83"/>
      <c r="K501" s="83"/>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50"/>
      <c r="AN501" s="50"/>
      <c r="AO501" s="50"/>
      <c r="AP501" s="50"/>
      <c r="AQ501" s="50"/>
    </row>
    <row r="502" spans="1:43" s="48" customFormat="1" x14ac:dyDescent="0.25">
      <c r="A502" s="83"/>
      <c r="B502" s="83"/>
      <c r="C502" s="83"/>
      <c r="D502" s="83"/>
      <c r="E502" s="83"/>
      <c r="F502" s="83"/>
      <c r="G502" s="83"/>
      <c r="H502" s="83"/>
      <c r="I502" s="83"/>
      <c r="J502" s="83"/>
      <c r="K502" s="83"/>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50"/>
      <c r="AN502" s="50"/>
      <c r="AO502" s="50"/>
      <c r="AP502" s="50"/>
      <c r="AQ502" s="50"/>
    </row>
    <row r="503" spans="1:43" s="48" customFormat="1" x14ac:dyDescent="0.25">
      <c r="A503" s="83"/>
      <c r="B503" s="83"/>
      <c r="C503" s="83"/>
      <c r="D503" s="83"/>
      <c r="E503" s="83"/>
      <c r="F503" s="83"/>
      <c r="G503" s="83"/>
      <c r="H503" s="83"/>
      <c r="I503" s="83"/>
      <c r="J503" s="83"/>
      <c r="K503" s="83"/>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50"/>
      <c r="AN503" s="50"/>
      <c r="AO503" s="50"/>
      <c r="AP503" s="50"/>
      <c r="AQ503" s="50"/>
    </row>
    <row r="504" spans="1:43" s="48" customFormat="1" x14ac:dyDescent="0.25">
      <c r="A504" s="83"/>
      <c r="B504" s="83"/>
      <c r="C504" s="83"/>
      <c r="D504" s="83"/>
      <c r="E504" s="83"/>
      <c r="F504" s="83"/>
      <c r="G504" s="83"/>
      <c r="H504" s="83"/>
      <c r="I504" s="83"/>
      <c r="J504" s="83"/>
      <c r="K504" s="83"/>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50"/>
      <c r="AN504" s="50"/>
      <c r="AO504" s="50"/>
      <c r="AP504" s="50"/>
      <c r="AQ504" s="50"/>
    </row>
    <row r="505" spans="1:43" s="48" customFormat="1" x14ac:dyDescent="0.25">
      <c r="A505" s="83"/>
      <c r="B505" s="83"/>
      <c r="C505" s="83"/>
      <c r="D505" s="83"/>
      <c r="E505" s="83"/>
      <c r="F505" s="83"/>
      <c r="G505" s="83"/>
      <c r="H505" s="83"/>
      <c r="I505" s="83"/>
      <c r="J505" s="83"/>
      <c r="K505" s="83"/>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50"/>
      <c r="AN505" s="50"/>
      <c r="AO505" s="50"/>
      <c r="AP505" s="50"/>
      <c r="AQ505" s="50"/>
    </row>
    <row r="506" spans="1:43" s="48" customFormat="1" x14ac:dyDescent="0.25">
      <c r="A506" s="83"/>
      <c r="B506" s="83"/>
      <c r="C506" s="83"/>
      <c r="D506" s="83"/>
      <c r="E506" s="83"/>
      <c r="F506" s="83"/>
      <c r="G506" s="83"/>
      <c r="H506" s="83"/>
      <c r="I506" s="83"/>
      <c r="J506" s="83"/>
      <c r="K506" s="83"/>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50"/>
      <c r="AN506" s="50"/>
      <c r="AO506" s="50"/>
      <c r="AP506" s="50"/>
      <c r="AQ506" s="50"/>
    </row>
    <row r="507" spans="1:43" s="48" customFormat="1" x14ac:dyDescent="0.25">
      <c r="A507" s="83"/>
      <c r="B507" s="83"/>
      <c r="C507" s="83"/>
      <c r="D507" s="83"/>
      <c r="E507" s="83"/>
      <c r="F507" s="83"/>
      <c r="G507" s="83"/>
      <c r="H507" s="83"/>
      <c r="I507" s="83"/>
      <c r="J507" s="83"/>
      <c r="K507" s="83"/>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50"/>
      <c r="AN507" s="50"/>
      <c r="AO507" s="50"/>
      <c r="AP507" s="50"/>
      <c r="AQ507" s="50"/>
    </row>
    <row r="508" spans="1:43" s="48" customFormat="1" x14ac:dyDescent="0.25">
      <c r="A508" s="83"/>
      <c r="B508" s="83"/>
      <c r="C508" s="83"/>
      <c r="D508" s="83"/>
      <c r="E508" s="83"/>
      <c r="F508" s="83"/>
      <c r="G508" s="83"/>
      <c r="H508" s="83"/>
      <c r="I508" s="83"/>
      <c r="J508" s="83"/>
      <c r="K508" s="83"/>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50"/>
      <c r="AN508" s="50"/>
      <c r="AO508" s="50"/>
      <c r="AP508" s="50"/>
      <c r="AQ508" s="50"/>
    </row>
    <row r="509" spans="1:43" s="48" customFormat="1" x14ac:dyDescent="0.25">
      <c r="A509" s="83"/>
      <c r="B509" s="83"/>
      <c r="C509" s="83"/>
      <c r="D509" s="83"/>
      <c r="E509" s="83"/>
      <c r="F509" s="83"/>
      <c r="G509" s="83"/>
      <c r="H509" s="83"/>
      <c r="I509" s="83"/>
      <c r="J509" s="83"/>
      <c r="K509" s="83"/>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50"/>
      <c r="AN509" s="50"/>
      <c r="AO509" s="50"/>
      <c r="AP509" s="50"/>
      <c r="AQ509" s="50"/>
    </row>
    <row r="510" spans="1:43" s="48" customFormat="1" x14ac:dyDescent="0.25">
      <c r="A510" s="83"/>
      <c r="B510" s="83"/>
      <c r="C510" s="83"/>
      <c r="D510" s="83"/>
      <c r="E510" s="83"/>
      <c r="F510" s="83"/>
      <c r="G510" s="83"/>
      <c r="H510" s="83"/>
      <c r="I510" s="83"/>
      <c r="J510" s="83"/>
      <c r="K510" s="83"/>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50"/>
      <c r="AN510" s="50"/>
      <c r="AO510" s="50"/>
      <c r="AP510" s="50"/>
      <c r="AQ510" s="50"/>
    </row>
    <row r="511" spans="1:43" s="48" customFormat="1" x14ac:dyDescent="0.25">
      <c r="A511" s="83"/>
      <c r="B511" s="83"/>
      <c r="C511" s="83"/>
      <c r="D511" s="83"/>
      <c r="E511" s="83"/>
      <c r="F511" s="83"/>
      <c r="G511" s="83"/>
      <c r="H511" s="83"/>
      <c r="I511" s="83"/>
      <c r="J511" s="83"/>
      <c r="K511" s="83"/>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50"/>
      <c r="AN511" s="50"/>
      <c r="AO511" s="50"/>
      <c r="AP511" s="50"/>
      <c r="AQ511" s="50"/>
    </row>
    <row r="512" spans="1:43" s="48" customFormat="1" x14ac:dyDescent="0.25">
      <c r="A512" s="83"/>
      <c r="B512" s="83"/>
      <c r="C512" s="83"/>
      <c r="D512" s="83"/>
      <c r="E512" s="83"/>
      <c r="F512" s="83"/>
      <c r="G512" s="83"/>
      <c r="H512" s="83"/>
      <c r="I512" s="83"/>
      <c r="J512" s="83"/>
      <c r="K512" s="83"/>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50"/>
      <c r="AN512" s="50"/>
      <c r="AO512" s="50"/>
      <c r="AP512" s="50"/>
      <c r="AQ512" s="50"/>
    </row>
    <row r="513" spans="1:43" s="48" customFormat="1" x14ac:dyDescent="0.25">
      <c r="A513" s="83"/>
      <c r="B513" s="83"/>
      <c r="C513" s="83"/>
      <c r="D513" s="83"/>
      <c r="E513" s="83"/>
      <c r="F513" s="83"/>
      <c r="G513" s="83"/>
      <c r="H513" s="83"/>
      <c r="I513" s="83"/>
      <c r="J513" s="83"/>
      <c r="K513" s="83"/>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50"/>
      <c r="AN513" s="50"/>
      <c r="AO513" s="50"/>
      <c r="AP513" s="50"/>
      <c r="AQ513" s="50"/>
    </row>
    <row r="514" spans="1:43" s="48" customFormat="1" x14ac:dyDescent="0.25">
      <c r="A514" s="83"/>
      <c r="B514" s="83"/>
      <c r="C514" s="83"/>
      <c r="D514" s="83"/>
      <c r="E514" s="83"/>
      <c r="F514" s="83"/>
      <c r="G514" s="83"/>
      <c r="H514" s="83"/>
      <c r="I514" s="83"/>
      <c r="J514" s="83"/>
      <c r="K514" s="83"/>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50"/>
      <c r="AN514" s="50"/>
      <c r="AO514" s="50"/>
      <c r="AP514" s="50"/>
      <c r="AQ514" s="50"/>
    </row>
    <row r="515" spans="1:43" s="48" customFormat="1" x14ac:dyDescent="0.25">
      <c r="A515" s="83"/>
      <c r="B515" s="83"/>
      <c r="C515" s="83"/>
      <c r="D515" s="83"/>
      <c r="E515" s="83"/>
      <c r="F515" s="83"/>
      <c r="G515" s="83"/>
      <c r="H515" s="83"/>
      <c r="I515" s="83"/>
      <c r="J515" s="83"/>
      <c r="K515" s="83"/>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50"/>
      <c r="AN515" s="50"/>
      <c r="AO515" s="50"/>
      <c r="AP515" s="50"/>
      <c r="AQ515" s="50"/>
    </row>
    <row r="516" spans="1:43" s="48" customFormat="1" x14ac:dyDescent="0.25">
      <c r="A516" s="83"/>
      <c r="B516" s="83"/>
      <c r="C516" s="83"/>
      <c r="D516" s="83"/>
      <c r="E516" s="83"/>
      <c r="F516" s="83"/>
      <c r="G516" s="83"/>
      <c r="H516" s="83"/>
      <c r="I516" s="83"/>
      <c r="J516" s="83"/>
      <c r="K516" s="83"/>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50"/>
      <c r="AN516" s="50"/>
      <c r="AO516" s="50"/>
      <c r="AP516" s="50"/>
      <c r="AQ516" s="50"/>
    </row>
    <row r="517" spans="1:43" s="48" customFormat="1" x14ac:dyDescent="0.25">
      <c r="A517" s="83"/>
      <c r="B517" s="83"/>
      <c r="C517" s="83"/>
      <c r="D517" s="83"/>
      <c r="E517" s="83"/>
      <c r="F517" s="83"/>
      <c r="G517" s="83"/>
      <c r="H517" s="83"/>
      <c r="I517" s="83"/>
      <c r="J517" s="83"/>
      <c r="K517" s="83"/>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50"/>
      <c r="AN517" s="50"/>
      <c r="AO517" s="50"/>
      <c r="AP517" s="50"/>
      <c r="AQ517" s="50"/>
    </row>
    <row r="518" spans="1:43" s="48" customFormat="1" x14ac:dyDescent="0.25">
      <c r="A518" s="83"/>
      <c r="B518" s="83"/>
      <c r="C518" s="83"/>
      <c r="D518" s="83"/>
      <c r="E518" s="83"/>
      <c r="F518" s="83"/>
      <c r="G518" s="83"/>
      <c r="H518" s="83"/>
      <c r="I518" s="83"/>
      <c r="J518" s="83"/>
      <c r="K518" s="83"/>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50"/>
      <c r="AN518" s="50"/>
      <c r="AO518" s="50"/>
      <c r="AP518" s="50"/>
      <c r="AQ518" s="50"/>
    </row>
    <row r="519" spans="1:43" s="48" customFormat="1" x14ac:dyDescent="0.25">
      <c r="A519" s="83"/>
      <c r="B519" s="83"/>
      <c r="C519" s="83"/>
      <c r="D519" s="83"/>
      <c r="E519" s="83"/>
      <c r="F519" s="83"/>
      <c r="G519" s="83"/>
      <c r="H519" s="83"/>
      <c r="I519" s="83"/>
      <c r="J519" s="83"/>
      <c r="K519" s="83"/>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50"/>
      <c r="AN519" s="50"/>
      <c r="AO519" s="50"/>
      <c r="AP519" s="50"/>
      <c r="AQ519" s="50"/>
    </row>
    <row r="520" spans="1:43" s="48" customFormat="1" x14ac:dyDescent="0.25">
      <c r="A520" s="83"/>
      <c r="B520" s="83"/>
      <c r="C520" s="83"/>
      <c r="D520" s="83"/>
      <c r="E520" s="83"/>
      <c r="F520" s="83"/>
      <c r="G520" s="83"/>
      <c r="H520" s="83"/>
      <c r="I520" s="83"/>
      <c r="J520" s="83"/>
      <c r="K520" s="83"/>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50"/>
      <c r="AN520" s="50"/>
      <c r="AO520" s="50"/>
      <c r="AP520" s="50"/>
      <c r="AQ520" s="50"/>
    </row>
    <row r="521" spans="1:43" s="48" customFormat="1" x14ac:dyDescent="0.25">
      <c r="A521" s="83"/>
      <c r="B521" s="83"/>
      <c r="C521" s="83"/>
      <c r="D521" s="83"/>
      <c r="E521" s="83"/>
      <c r="F521" s="83"/>
      <c r="G521" s="83"/>
      <c r="H521" s="83"/>
      <c r="I521" s="83"/>
      <c r="J521" s="83"/>
      <c r="K521" s="83"/>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50"/>
      <c r="AN521" s="50"/>
      <c r="AO521" s="50"/>
      <c r="AP521" s="50"/>
      <c r="AQ521" s="50"/>
    </row>
    <row r="522" spans="1:43" s="48" customFormat="1" x14ac:dyDescent="0.25">
      <c r="A522" s="83"/>
      <c r="B522" s="83"/>
      <c r="C522" s="83"/>
      <c r="D522" s="83"/>
      <c r="E522" s="83"/>
      <c r="F522" s="83"/>
      <c r="G522" s="83"/>
      <c r="H522" s="83"/>
      <c r="I522" s="83"/>
      <c r="J522" s="83"/>
      <c r="K522" s="83"/>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50"/>
      <c r="AN522" s="50"/>
      <c r="AO522" s="50"/>
      <c r="AP522" s="50"/>
      <c r="AQ522" s="50"/>
    </row>
    <row r="523" spans="1:43" s="48" customFormat="1" x14ac:dyDescent="0.25">
      <c r="A523" s="83"/>
      <c r="B523" s="83"/>
      <c r="C523" s="83"/>
      <c r="D523" s="83"/>
      <c r="E523" s="83"/>
      <c r="F523" s="83"/>
      <c r="G523" s="83"/>
      <c r="H523" s="83"/>
      <c r="I523" s="83"/>
      <c r="J523" s="83"/>
      <c r="K523" s="83"/>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50"/>
      <c r="AN523" s="50"/>
      <c r="AO523" s="50"/>
      <c r="AP523" s="50"/>
      <c r="AQ523" s="50"/>
    </row>
    <row r="524" spans="1:43" s="48" customFormat="1" x14ac:dyDescent="0.25">
      <c r="A524" s="83"/>
      <c r="B524" s="83"/>
      <c r="C524" s="83"/>
      <c r="D524" s="83"/>
      <c r="E524" s="83"/>
      <c r="F524" s="83"/>
      <c r="G524" s="83"/>
      <c r="H524" s="83"/>
      <c r="I524" s="83"/>
      <c r="J524" s="83"/>
      <c r="K524" s="83"/>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50"/>
      <c r="AN524" s="50"/>
      <c r="AO524" s="50"/>
      <c r="AP524" s="50"/>
      <c r="AQ524" s="50"/>
    </row>
    <row r="525" spans="1:43" s="48" customFormat="1" x14ac:dyDescent="0.25">
      <c r="A525" s="83"/>
      <c r="B525" s="83"/>
      <c r="C525" s="83"/>
      <c r="D525" s="83"/>
      <c r="E525" s="83"/>
      <c r="F525" s="83"/>
      <c r="G525" s="83"/>
      <c r="H525" s="83"/>
      <c r="I525" s="83"/>
      <c r="J525" s="83"/>
      <c r="K525" s="83"/>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50"/>
      <c r="AN525" s="50"/>
      <c r="AO525" s="50"/>
      <c r="AP525" s="50"/>
      <c r="AQ525" s="50"/>
    </row>
    <row r="526" spans="1:43" s="48" customFormat="1" x14ac:dyDescent="0.25">
      <c r="A526" s="83"/>
      <c r="B526" s="83"/>
      <c r="C526" s="83"/>
      <c r="D526" s="83"/>
      <c r="E526" s="83"/>
      <c r="F526" s="83"/>
      <c r="G526" s="83"/>
      <c r="H526" s="83"/>
      <c r="I526" s="83"/>
      <c r="J526" s="83"/>
      <c r="K526" s="83"/>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50"/>
      <c r="AN526" s="50"/>
      <c r="AO526" s="50"/>
      <c r="AP526" s="50"/>
      <c r="AQ526" s="50"/>
    </row>
    <row r="527" spans="1:43" s="48" customFormat="1" x14ac:dyDescent="0.25">
      <c r="A527" s="83"/>
      <c r="B527" s="83"/>
      <c r="C527" s="83"/>
      <c r="D527" s="83"/>
      <c r="E527" s="83"/>
      <c r="F527" s="83"/>
      <c r="G527" s="83"/>
      <c r="H527" s="83"/>
      <c r="I527" s="83"/>
      <c r="J527" s="83"/>
      <c r="K527" s="83"/>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50"/>
      <c r="AN527" s="50"/>
      <c r="AO527" s="50"/>
      <c r="AP527" s="50"/>
      <c r="AQ527" s="50"/>
    </row>
    <row r="528" spans="1:43" s="48" customFormat="1" x14ac:dyDescent="0.25">
      <c r="A528" s="83"/>
      <c r="B528" s="83"/>
      <c r="C528" s="83"/>
      <c r="D528" s="83"/>
      <c r="E528" s="83"/>
      <c r="F528" s="83"/>
      <c r="G528" s="83"/>
      <c r="H528" s="83"/>
      <c r="I528" s="83"/>
      <c r="J528" s="83"/>
      <c r="K528" s="83"/>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50"/>
      <c r="AN528" s="50"/>
      <c r="AO528" s="50"/>
      <c r="AP528" s="50"/>
      <c r="AQ528" s="50"/>
    </row>
    <row r="529" spans="1:43" s="48" customFormat="1" x14ac:dyDescent="0.25">
      <c r="A529" s="83"/>
      <c r="B529" s="83"/>
      <c r="C529" s="83"/>
      <c r="D529" s="83"/>
      <c r="E529" s="83"/>
      <c r="F529" s="83"/>
      <c r="G529" s="83"/>
      <c r="H529" s="83"/>
      <c r="I529" s="83"/>
      <c r="J529" s="83"/>
      <c r="K529" s="83"/>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50"/>
      <c r="AN529" s="50"/>
      <c r="AO529" s="50"/>
      <c r="AP529" s="50"/>
      <c r="AQ529" s="50"/>
    </row>
    <row r="530" spans="1:43" s="48" customFormat="1" x14ac:dyDescent="0.25">
      <c r="A530" s="83"/>
      <c r="B530" s="83"/>
      <c r="C530" s="83"/>
      <c r="D530" s="83"/>
      <c r="E530" s="83"/>
      <c r="F530" s="83"/>
      <c r="G530" s="83"/>
      <c r="H530" s="83"/>
      <c r="I530" s="83"/>
      <c r="J530" s="83"/>
      <c r="K530" s="83"/>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50"/>
      <c r="AN530" s="50"/>
      <c r="AO530" s="50"/>
      <c r="AP530" s="50"/>
      <c r="AQ530" s="50"/>
    </row>
    <row r="531" spans="1:43" s="48" customFormat="1" x14ac:dyDescent="0.25">
      <c r="A531" s="83"/>
      <c r="B531" s="83"/>
      <c r="C531" s="83"/>
      <c r="D531" s="83"/>
      <c r="E531" s="83"/>
      <c r="F531" s="83"/>
      <c r="G531" s="83"/>
      <c r="H531" s="83"/>
      <c r="I531" s="83"/>
      <c r="J531" s="83"/>
      <c r="K531" s="83"/>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50"/>
      <c r="AN531" s="50"/>
      <c r="AO531" s="50"/>
      <c r="AP531" s="50"/>
      <c r="AQ531" s="50"/>
    </row>
    <row r="532" spans="1:43" s="48" customFormat="1" x14ac:dyDescent="0.25">
      <c r="A532" s="83"/>
      <c r="B532" s="83"/>
      <c r="C532" s="83"/>
      <c r="D532" s="83"/>
      <c r="E532" s="83"/>
      <c r="F532" s="83"/>
      <c r="G532" s="83"/>
      <c r="H532" s="83"/>
      <c r="I532" s="83"/>
      <c r="J532" s="83"/>
      <c r="K532" s="83"/>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50"/>
      <c r="AN532" s="50"/>
      <c r="AO532" s="50"/>
      <c r="AP532" s="50"/>
      <c r="AQ532" s="50"/>
    </row>
    <row r="533" spans="1:43" s="48" customFormat="1" x14ac:dyDescent="0.25">
      <c r="A533" s="83"/>
      <c r="B533" s="83"/>
      <c r="C533" s="83"/>
      <c r="D533" s="83"/>
      <c r="E533" s="83"/>
      <c r="F533" s="83"/>
      <c r="G533" s="83"/>
      <c r="H533" s="83"/>
      <c r="I533" s="83"/>
      <c r="J533" s="83"/>
      <c r="K533" s="83"/>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50"/>
      <c r="AN533" s="50"/>
      <c r="AO533" s="50"/>
      <c r="AP533" s="50"/>
      <c r="AQ533" s="50"/>
    </row>
    <row r="534" spans="1:43" s="48" customFormat="1" x14ac:dyDescent="0.25">
      <c r="A534" s="83"/>
      <c r="B534" s="83"/>
      <c r="C534" s="83"/>
      <c r="D534" s="83"/>
      <c r="E534" s="83"/>
      <c r="F534" s="83"/>
      <c r="G534" s="83"/>
      <c r="H534" s="83"/>
      <c r="I534" s="83"/>
      <c r="J534" s="83"/>
      <c r="K534" s="83"/>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50"/>
      <c r="AN534" s="50"/>
      <c r="AO534" s="50"/>
      <c r="AP534" s="50"/>
      <c r="AQ534" s="50"/>
    </row>
    <row r="535" spans="1:43" s="48" customFormat="1" x14ac:dyDescent="0.25">
      <c r="A535" s="83"/>
      <c r="B535" s="83"/>
      <c r="C535" s="83"/>
      <c r="D535" s="83"/>
      <c r="E535" s="83"/>
      <c r="F535" s="83"/>
      <c r="G535" s="83"/>
      <c r="H535" s="83"/>
      <c r="I535" s="83"/>
      <c r="J535" s="83"/>
      <c r="K535" s="83"/>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50"/>
      <c r="AN535" s="50"/>
      <c r="AO535" s="50"/>
      <c r="AP535" s="50"/>
      <c r="AQ535" s="50"/>
    </row>
    <row r="536" spans="1:43" s="48" customFormat="1" x14ac:dyDescent="0.25">
      <c r="A536" s="83"/>
      <c r="B536" s="83"/>
      <c r="C536" s="83"/>
      <c r="D536" s="83"/>
      <c r="E536" s="83"/>
      <c r="F536" s="83"/>
      <c r="G536" s="83"/>
      <c r="H536" s="83"/>
      <c r="I536" s="83"/>
      <c r="J536" s="83"/>
      <c r="K536" s="83"/>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50"/>
      <c r="AN536" s="50"/>
      <c r="AO536" s="50"/>
      <c r="AP536" s="50"/>
      <c r="AQ536" s="50"/>
    </row>
    <row r="537" spans="1:43" s="48" customFormat="1" x14ac:dyDescent="0.25">
      <c r="A537" s="83"/>
      <c r="B537" s="83"/>
      <c r="C537" s="83"/>
      <c r="D537" s="83"/>
      <c r="E537" s="83"/>
      <c r="F537" s="83"/>
      <c r="G537" s="83"/>
      <c r="H537" s="83"/>
      <c r="I537" s="83"/>
      <c r="J537" s="83"/>
      <c r="K537" s="83"/>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50"/>
      <c r="AN537" s="50"/>
      <c r="AO537" s="50"/>
      <c r="AP537" s="50"/>
      <c r="AQ537" s="50"/>
    </row>
    <row r="538" spans="1:43" s="48" customFormat="1" x14ac:dyDescent="0.25">
      <c r="A538" s="83"/>
      <c r="B538" s="83"/>
      <c r="C538" s="83"/>
      <c r="D538" s="83"/>
      <c r="E538" s="83"/>
      <c r="F538" s="83"/>
      <c r="G538" s="83"/>
      <c r="H538" s="83"/>
      <c r="I538" s="83"/>
      <c r="J538" s="83"/>
      <c r="K538" s="83"/>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50"/>
      <c r="AN538" s="50"/>
      <c r="AO538" s="50"/>
      <c r="AP538" s="50"/>
      <c r="AQ538" s="50"/>
    </row>
    <row r="539" spans="1:43" s="48" customFormat="1" x14ac:dyDescent="0.25">
      <c r="A539" s="83"/>
      <c r="B539" s="83"/>
      <c r="C539" s="83"/>
      <c r="D539" s="83"/>
      <c r="E539" s="83"/>
      <c r="F539" s="83"/>
      <c r="G539" s="83"/>
      <c r="H539" s="83"/>
      <c r="I539" s="83"/>
      <c r="J539" s="83"/>
      <c r="K539" s="83"/>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50"/>
      <c r="AN539" s="50"/>
      <c r="AO539" s="50"/>
      <c r="AP539" s="50"/>
      <c r="AQ539" s="50"/>
    </row>
    <row r="540" spans="1:43" s="48" customFormat="1" x14ac:dyDescent="0.25">
      <c r="A540" s="83"/>
      <c r="B540" s="83"/>
      <c r="C540" s="83"/>
      <c r="D540" s="83"/>
      <c r="E540" s="83"/>
      <c r="F540" s="83"/>
      <c r="G540" s="83"/>
      <c r="H540" s="83"/>
      <c r="I540" s="83"/>
      <c r="J540" s="83"/>
      <c r="K540" s="83"/>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50"/>
      <c r="AN540" s="50"/>
      <c r="AO540" s="50"/>
      <c r="AP540" s="50"/>
      <c r="AQ540" s="50"/>
    </row>
    <row r="541" spans="1:43" s="48" customFormat="1" x14ac:dyDescent="0.25">
      <c r="A541" s="83"/>
      <c r="B541" s="83"/>
      <c r="C541" s="83"/>
      <c r="D541" s="83"/>
      <c r="E541" s="83"/>
      <c r="F541" s="83"/>
      <c r="G541" s="83"/>
      <c r="H541" s="83"/>
      <c r="I541" s="83"/>
      <c r="J541" s="83"/>
      <c r="K541" s="83"/>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50"/>
      <c r="AN541" s="50"/>
      <c r="AO541" s="50"/>
      <c r="AP541" s="50"/>
      <c r="AQ541" s="50"/>
    </row>
    <row r="542" spans="1:43" s="48" customFormat="1" x14ac:dyDescent="0.25">
      <c r="A542" s="83"/>
      <c r="B542" s="83"/>
      <c r="C542" s="83"/>
      <c r="D542" s="83"/>
      <c r="E542" s="83"/>
      <c r="F542" s="83"/>
      <c r="G542" s="83"/>
      <c r="H542" s="83"/>
      <c r="I542" s="83"/>
      <c r="J542" s="83"/>
      <c r="K542" s="83"/>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50"/>
      <c r="AN542" s="50"/>
      <c r="AO542" s="50"/>
      <c r="AP542" s="50"/>
      <c r="AQ542" s="50"/>
    </row>
    <row r="543" spans="1:43" s="48" customFormat="1" x14ac:dyDescent="0.25">
      <c r="A543" s="83"/>
      <c r="B543" s="83"/>
      <c r="C543" s="83"/>
      <c r="D543" s="83"/>
      <c r="E543" s="83"/>
      <c r="F543" s="83"/>
      <c r="G543" s="83"/>
      <c r="H543" s="83"/>
      <c r="I543" s="83"/>
      <c r="J543" s="83"/>
      <c r="K543" s="83"/>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50"/>
      <c r="AN543" s="50"/>
      <c r="AO543" s="50"/>
      <c r="AP543" s="50"/>
      <c r="AQ543" s="50"/>
    </row>
    <row r="544" spans="1:43" s="48" customFormat="1" x14ac:dyDescent="0.25">
      <c r="A544" s="83"/>
      <c r="B544" s="83"/>
      <c r="C544" s="83"/>
      <c r="D544" s="83"/>
      <c r="E544" s="83"/>
      <c r="F544" s="83"/>
      <c r="G544" s="83"/>
      <c r="H544" s="83"/>
      <c r="I544" s="83"/>
      <c r="J544" s="83"/>
      <c r="K544" s="83"/>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50"/>
      <c r="AN544" s="50"/>
      <c r="AO544" s="50"/>
      <c r="AP544" s="50"/>
      <c r="AQ544" s="50"/>
    </row>
    <row r="545" spans="1:43" s="48" customFormat="1" x14ac:dyDescent="0.25">
      <c r="A545" s="83"/>
      <c r="B545" s="83"/>
      <c r="C545" s="83"/>
      <c r="D545" s="83"/>
      <c r="E545" s="83"/>
      <c r="F545" s="83"/>
      <c r="G545" s="83"/>
      <c r="H545" s="83"/>
      <c r="I545" s="83"/>
      <c r="J545" s="83"/>
      <c r="K545" s="83"/>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50"/>
      <c r="AN545" s="50"/>
      <c r="AO545" s="50"/>
      <c r="AP545" s="50"/>
      <c r="AQ545" s="50"/>
    </row>
    <row r="546" spans="1:43" s="48" customFormat="1" x14ac:dyDescent="0.25">
      <c r="A546" s="83"/>
      <c r="B546" s="83"/>
      <c r="C546" s="83"/>
      <c r="D546" s="83"/>
      <c r="E546" s="83"/>
      <c r="F546" s="83"/>
      <c r="G546" s="83"/>
      <c r="H546" s="83"/>
      <c r="I546" s="83"/>
      <c r="J546" s="83"/>
      <c r="K546" s="83"/>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50"/>
      <c r="AN546" s="50"/>
      <c r="AO546" s="50"/>
      <c r="AP546" s="50"/>
      <c r="AQ546" s="50"/>
    </row>
    <row r="547" spans="1:43" s="48" customFormat="1" x14ac:dyDescent="0.25">
      <c r="A547" s="83"/>
      <c r="B547" s="83"/>
      <c r="C547" s="83"/>
      <c r="D547" s="83"/>
      <c r="E547" s="83"/>
      <c r="F547" s="83"/>
      <c r="G547" s="83"/>
      <c r="H547" s="83"/>
      <c r="I547" s="83"/>
      <c r="J547" s="83"/>
      <c r="K547" s="83"/>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50"/>
      <c r="AN547" s="50"/>
      <c r="AO547" s="50"/>
      <c r="AP547" s="50"/>
      <c r="AQ547" s="50"/>
    </row>
    <row r="548" spans="1:43" s="48" customFormat="1" x14ac:dyDescent="0.25">
      <c r="A548" s="83"/>
      <c r="B548" s="83"/>
      <c r="C548" s="83"/>
      <c r="D548" s="83"/>
      <c r="E548" s="83"/>
      <c r="F548" s="83"/>
      <c r="G548" s="83"/>
      <c r="H548" s="83"/>
      <c r="I548" s="83"/>
      <c r="J548" s="83"/>
      <c r="K548" s="83"/>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50"/>
      <c r="AN548" s="50"/>
      <c r="AO548" s="50"/>
      <c r="AP548" s="50"/>
      <c r="AQ548" s="50"/>
    </row>
    <row r="549" spans="1:43" s="48" customFormat="1" x14ac:dyDescent="0.25">
      <c r="A549" s="83"/>
      <c r="B549" s="83"/>
      <c r="C549" s="83"/>
      <c r="D549" s="83"/>
      <c r="E549" s="83"/>
      <c r="F549" s="83"/>
      <c r="G549" s="83"/>
      <c r="H549" s="83"/>
      <c r="I549" s="83"/>
      <c r="J549" s="83"/>
      <c r="K549" s="83"/>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50"/>
      <c r="AN549" s="50"/>
      <c r="AO549" s="50"/>
      <c r="AP549" s="50"/>
      <c r="AQ549" s="50"/>
    </row>
    <row r="550" spans="1:43" s="48" customFormat="1" x14ac:dyDescent="0.25">
      <c r="A550" s="83"/>
      <c r="B550" s="83"/>
      <c r="C550" s="83"/>
      <c r="D550" s="83"/>
      <c r="E550" s="83"/>
      <c r="F550" s="83"/>
      <c r="G550" s="83"/>
      <c r="H550" s="83"/>
      <c r="I550" s="83"/>
      <c r="J550" s="83"/>
      <c r="K550" s="83"/>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50"/>
      <c r="AN550" s="50"/>
      <c r="AO550" s="50"/>
      <c r="AP550" s="50"/>
      <c r="AQ550" s="50"/>
    </row>
    <row r="551" spans="1:43" s="48" customFormat="1" x14ac:dyDescent="0.25">
      <c r="A551" s="83"/>
      <c r="B551" s="83"/>
      <c r="C551" s="83"/>
      <c r="D551" s="83"/>
      <c r="E551" s="83"/>
      <c r="F551" s="83"/>
      <c r="G551" s="83"/>
      <c r="H551" s="83"/>
      <c r="I551" s="83"/>
      <c r="J551" s="83"/>
      <c r="K551" s="83"/>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50"/>
      <c r="AN551" s="50"/>
      <c r="AO551" s="50"/>
      <c r="AP551" s="50"/>
      <c r="AQ551" s="50"/>
    </row>
    <row r="552" spans="1:43" s="48" customFormat="1" x14ac:dyDescent="0.25">
      <c r="A552" s="83"/>
      <c r="B552" s="83"/>
      <c r="C552" s="83"/>
      <c r="D552" s="83"/>
      <c r="E552" s="83"/>
      <c r="F552" s="83"/>
      <c r="G552" s="83"/>
      <c r="H552" s="83"/>
      <c r="I552" s="83"/>
      <c r="J552" s="83"/>
      <c r="K552" s="83"/>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50"/>
      <c r="AN552" s="50"/>
      <c r="AO552" s="50"/>
      <c r="AP552" s="50"/>
      <c r="AQ552" s="50"/>
    </row>
    <row r="553" spans="1:43" s="48" customFormat="1" x14ac:dyDescent="0.25">
      <c r="A553" s="83"/>
      <c r="B553" s="83"/>
      <c r="C553" s="83"/>
      <c r="D553" s="83"/>
      <c r="E553" s="83"/>
      <c r="F553" s="83"/>
      <c r="G553" s="83"/>
      <c r="H553" s="83"/>
      <c r="I553" s="83"/>
      <c r="J553" s="83"/>
      <c r="K553" s="83"/>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50"/>
      <c r="AN553" s="50"/>
      <c r="AO553" s="50"/>
      <c r="AP553" s="50"/>
      <c r="AQ553" s="50"/>
    </row>
    <row r="554" spans="1:43" s="48" customFormat="1" x14ac:dyDescent="0.25">
      <c r="A554" s="83"/>
      <c r="B554" s="83"/>
      <c r="C554" s="83"/>
      <c r="D554" s="83"/>
      <c r="E554" s="83"/>
      <c r="F554" s="83"/>
      <c r="G554" s="83"/>
      <c r="H554" s="83"/>
      <c r="I554" s="83"/>
      <c r="J554" s="83"/>
      <c r="K554" s="83"/>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50"/>
      <c r="AN554" s="50"/>
      <c r="AO554" s="50"/>
      <c r="AP554" s="50"/>
      <c r="AQ554" s="50"/>
    </row>
    <row r="555" spans="1:43" s="48" customFormat="1" x14ac:dyDescent="0.25">
      <c r="A555" s="83"/>
      <c r="B555" s="83"/>
      <c r="C555" s="83"/>
      <c r="D555" s="83"/>
      <c r="E555" s="83"/>
      <c r="F555" s="83"/>
      <c r="G555" s="83"/>
      <c r="H555" s="83"/>
      <c r="I555" s="83"/>
      <c r="J555" s="83"/>
      <c r="K555" s="83"/>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50"/>
      <c r="AN555" s="50"/>
      <c r="AO555" s="50"/>
      <c r="AP555" s="50"/>
      <c r="AQ555" s="50"/>
    </row>
    <row r="556" spans="1:43" s="48" customFormat="1" x14ac:dyDescent="0.25">
      <c r="A556" s="83"/>
      <c r="B556" s="83"/>
      <c r="C556" s="83"/>
      <c r="D556" s="83"/>
      <c r="E556" s="83"/>
      <c r="F556" s="83"/>
      <c r="G556" s="83"/>
      <c r="H556" s="83"/>
      <c r="I556" s="83"/>
      <c r="J556" s="83"/>
      <c r="K556" s="83"/>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50"/>
      <c r="AN556" s="50"/>
      <c r="AO556" s="50"/>
      <c r="AP556" s="50"/>
      <c r="AQ556" s="50"/>
    </row>
    <row r="557" spans="1:43" s="48" customFormat="1" x14ac:dyDescent="0.25">
      <c r="A557" s="83"/>
      <c r="B557" s="83"/>
      <c r="C557" s="83"/>
      <c r="D557" s="83"/>
      <c r="E557" s="83"/>
      <c r="F557" s="83"/>
      <c r="G557" s="83"/>
      <c r="H557" s="83"/>
      <c r="I557" s="83"/>
      <c r="J557" s="83"/>
      <c r="K557" s="83"/>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50"/>
      <c r="AN557" s="50"/>
      <c r="AO557" s="50"/>
      <c r="AP557" s="50"/>
      <c r="AQ557" s="50"/>
    </row>
    <row r="558" spans="1:43" s="48" customFormat="1" x14ac:dyDescent="0.25">
      <c r="A558" s="83"/>
      <c r="B558" s="83"/>
      <c r="C558" s="83"/>
      <c r="D558" s="83"/>
      <c r="E558" s="83"/>
      <c r="F558" s="83"/>
      <c r="G558" s="83"/>
      <c r="H558" s="83"/>
      <c r="I558" s="83"/>
      <c r="J558" s="83"/>
      <c r="K558" s="83"/>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50"/>
      <c r="AN558" s="50"/>
      <c r="AO558" s="50"/>
      <c r="AP558" s="50"/>
      <c r="AQ558" s="50"/>
    </row>
    <row r="559" spans="1:43" s="48" customFormat="1" x14ac:dyDescent="0.25">
      <c r="A559" s="83"/>
      <c r="B559" s="83"/>
      <c r="C559" s="83"/>
      <c r="D559" s="83"/>
      <c r="E559" s="83"/>
      <c r="F559" s="83"/>
      <c r="G559" s="83"/>
      <c r="H559" s="83"/>
      <c r="I559" s="83"/>
      <c r="J559" s="83"/>
      <c r="K559" s="83"/>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50"/>
      <c r="AN559" s="50"/>
      <c r="AO559" s="50"/>
      <c r="AP559" s="50"/>
      <c r="AQ559" s="50"/>
    </row>
    <row r="560" spans="1:43" s="48" customFormat="1" x14ac:dyDescent="0.25">
      <c r="A560" s="83"/>
      <c r="B560" s="83"/>
      <c r="C560" s="83"/>
      <c r="D560" s="83"/>
      <c r="E560" s="83"/>
      <c r="F560" s="83"/>
      <c r="G560" s="83"/>
      <c r="H560" s="83"/>
      <c r="I560" s="83"/>
      <c r="J560" s="83"/>
      <c r="K560" s="83"/>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50"/>
      <c r="AN560" s="50"/>
      <c r="AO560" s="50"/>
      <c r="AP560" s="50"/>
      <c r="AQ560" s="50"/>
    </row>
    <row r="561" spans="1:43" s="48" customFormat="1" x14ac:dyDescent="0.25">
      <c r="A561" s="83"/>
      <c r="B561" s="83"/>
      <c r="C561" s="83"/>
      <c r="D561" s="83"/>
      <c r="E561" s="83"/>
      <c r="F561" s="83"/>
      <c r="G561" s="83"/>
      <c r="H561" s="83"/>
      <c r="I561" s="83"/>
      <c r="J561" s="83"/>
      <c r="K561" s="83"/>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50"/>
      <c r="AN561" s="50"/>
      <c r="AO561" s="50"/>
      <c r="AP561" s="50"/>
      <c r="AQ561" s="50"/>
    </row>
    <row r="562" spans="1:43" s="48" customFormat="1" x14ac:dyDescent="0.25">
      <c r="A562" s="83"/>
      <c r="B562" s="83"/>
      <c r="C562" s="83"/>
      <c r="D562" s="83"/>
      <c r="E562" s="83"/>
      <c r="F562" s="83"/>
      <c r="G562" s="83"/>
      <c r="H562" s="83"/>
      <c r="I562" s="83"/>
      <c r="J562" s="83"/>
      <c r="K562" s="83"/>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50"/>
      <c r="AN562" s="50"/>
      <c r="AO562" s="50"/>
      <c r="AP562" s="50"/>
      <c r="AQ562" s="50"/>
    </row>
    <row r="563" spans="1:43" s="48" customFormat="1" x14ac:dyDescent="0.25">
      <c r="A563" s="83"/>
      <c r="B563" s="83"/>
      <c r="C563" s="83"/>
      <c r="D563" s="83"/>
      <c r="E563" s="83"/>
      <c r="F563" s="83"/>
      <c r="G563" s="83"/>
      <c r="H563" s="83"/>
      <c r="I563" s="83"/>
      <c r="J563" s="83"/>
      <c r="K563" s="83"/>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50"/>
      <c r="AN563" s="50"/>
      <c r="AO563" s="50"/>
      <c r="AP563" s="50"/>
      <c r="AQ563" s="50"/>
    </row>
    <row r="564" spans="1:43" s="48" customFormat="1" x14ac:dyDescent="0.25">
      <c r="A564" s="83"/>
      <c r="B564" s="83"/>
      <c r="C564" s="83"/>
      <c r="D564" s="83"/>
      <c r="E564" s="83"/>
      <c r="F564" s="83"/>
      <c r="G564" s="83"/>
      <c r="H564" s="83"/>
      <c r="I564" s="83"/>
      <c r="J564" s="83"/>
      <c r="K564" s="83"/>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50"/>
      <c r="AN564" s="50"/>
      <c r="AO564" s="50"/>
      <c r="AP564" s="50"/>
      <c r="AQ564" s="50"/>
    </row>
    <row r="565" spans="1:43" s="48" customFormat="1" x14ac:dyDescent="0.25">
      <c r="A565" s="83"/>
      <c r="B565" s="83"/>
      <c r="C565" s="83"/>
      <c r="D565" s="83"/>
      <c r="E565" s="83"/>
      <c r="F565" s="83"/>
      <c r="G565" s="83"/>
      <c r="H565" s="83"/>
      <c r="I565" s="83"/>
      <c r="J565" s="83"/>
      <c r="K565" s="83"/>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50"/>
      <c r="AN565" s="50"/>
      <c r="AO565" s="50"/>
      <c r="AP565" s="50"/>
      <c r="AQ565" s="50"/>
    </row>
    <row r="566" spans="1:43" s="48" customFormat="1" x14ac:dyDescent="0.25">
      <c r="A566" s="83"/>
      <c r="B566" s="83"/>
      <c r="C566" s="83"/>
      <c r="D566" s="83"/>
      <c r="E566" s="83"/>
      <c r="F566" s="83"/>
      <c r="G566" s="83"/>
      <c r="H566" s="83"/>
      <c r="I566" s="83"/>
      <c r="J566" s="83"/>
      <c r="K566" s="83"/>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50"/>
      <c r="AN566" s="50"/>
      <c r="AO566" s="50"/>
      <c r="AP566" s="50"/>
      <c r="AQ566" s="50"/>
    </row>
    <row r="567" spans="1:43" s="48" customFormat="1" x14ac:dyDescent="0.25">
      <c r="A567" s="83"/>
      <c r="B567" s="83"/>
      <c r="C567" s="83"/>
      <c r="D567" s="83"/>
      <c r="E567" s="83"/>
      <c r="F567" s="83"/>
      <c r="G567" s="83"/>
      <c r="H567" s="83"/>
      <c r="I567" s="83"/>
      <c r="J567" s="83"/>
      <c r="K567" s="83"/>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50"/>
      <c r="AN567" s="50"/>
      <c r="AO567" s="50"/>
      <c r="AP567" s="50"/>
      <c r="AQ567" s="50"/>
    </row>
    <row r="568" spans="1:43" s="48" customFormat="1" x14ac:dyDescent="0.25">
      <c r="A568" s="83"/>
      <c r="B568" s="83"/>
      <c r="C568" s="83"/>
      <c r="D568" s="83"/>
      <c r="E568" s="83"/>
      <c r="F568" s="83"/>
      <c r="G568" s="83"/>
      <c r="H568" s="83"/>
      <c r="I568" s="83"/>
      <c r="J568" s="83"/>
      <c r="K568" s="83"/>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50"/>
      <c r="AN568" s="50"/>
      <c r="AO568" s="50"/>
      <c r="AP568" s="50"/>
      <c r="AQ568" s="50"/>
    </row>
    <row r="569" spans="1:43" s="48" customFormat="1" x14ac:dyDescent="0.25">
      <c r="A569" s="83"/>
      <c r="B569" s="83"/>
      <c r="C569" s="83"/>
      <c r="D569" s="83"/>
      <c r="E569" s="83"/>
      <c r="F569" s="83"/>
      <c r="G569" s="83"/>
      <c r="H569" s="83"/>
      <c r="I569" s="83"/>
      <c r="J569" s="83"/>
      <c r="K569" s="83"/>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50"/>
      <c r="AN569" s="50"/>
      <c r="AO569" s="50"/>
      <c r="AP569" s="50"/>
      <c r="AQ569" s="50"/>
    </row>
    <row r="570" spans="1:43" s="48" customFormat="1" x14ac:dyDescent="0.25">
      <c r="A570" s="83"/>
      <c r="B570" s="83"/>
      <c r="C570" s="83"/>
      <c r="D570" s="83"/>
      <c r="E570" s="83"/>
      <c r="F570" s="83"/>
      <c r="G570" s="83"/>
      <c r="H570" s="83"/>
      <c r="I570" s="83"/>
      <c r="J570" s="83"/>
      <c r="K570" s="83"/>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50"/>
      <c r="AN570" s="50"/>
      <c r="AO570" s="50"/>
      <c r="AP570" s="50"/>
      <c r="AQ570" s="50"/>
    </row>
    <row r="571" spans="1:43" s="48" customFormat="1" x14ac:dyDescent="0.25">
      <c r="A571" s="83"/>
      <c r="B571" s="83"/>
      <c r="C571" s="83"/>
      <c r="D571" s="83"/>
      <c r="E571" s="83"/>
      <c r="F571" s="83"/>
      <c r="G571" s="83"/>
      <c r="H571" s="83"/>
      <c r="I571" s="83"/>
      <c r="J571" s="83"/>
      <c r="K571" s="83"/>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50"/>
      <c r="AN571" s="50"/>
      <c r="AO571" s="50"/>
      <c r="AP571" s="50"/>
      <c r="AQ571" s="50"/>
    </row>
    <row r="572" spans="1:43" s="48" customFormat="1" x14ac:dyDescent="0.25">
      <c r="A572" s="83"/>
      <c r="B572" s="83"/>
      <c r="C572" s="83"/>
      <c r="D572" s="83"/>
      <c r="E572" s="83"/>
      <c r="F572" s="83"/>
      <c r="G572" s="83"/>
      <c r="H572" s="83"/>
      <c r="I572" s="83"/>
      <c r="J572" s="83"/>
      <c r="K572" s="83"/>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50"/>
      <c r="AN572" s="50"/>
      <c r="AO572" s="50"/>
      <c r="AP572" s="50"/>
      <c r="AQ572" s="50"/>
    </row>
    <row r="573" spans="1:43" s="48" customFormat="1" x14ac:dyDescent="0.25">
      <c r="A573" s="83"/>
      <c r="B573" s="83"/>
      <c r="C573" s="83"/>
      <c r="D573" s="83"/>
      <c r="E573" s="83"/>
      <c r="F573" s="83"/>
      <c r="G573" s="83"/>
      <c r="H573" s="83"/>
      <c r="I573" s="83"/>
      <c r="J573" s="83"/>
      <c r="K573" s="83"/>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50"/>
      <c r="AN573" s="50"/>
      <c r="AO573" s="50"/>
      <c r="AP573" s="50"/>
      <c r="AQ573" s="50"/>
    </row>
    <row r="574" spans="1:43" s="48" customFormat="1" x14ac:dyDescent="0.25">
      <c r="A574" s="83"/>
      <c r="B574" s="83"/>
      <c r="C574" s="83"/>
      <c r="D574" s="83"/>
      <c r="E574" s="83"/>
      <c r="F574" s="83"/>
      <c r="G574" s="83"/>
      <c r="H574" s="83"/>
      <c r="I574" s="83"/>
      <c r="J574" s="83"/>
      <c r="K574" s="83"/>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50"/>
      <c r="AN574" s="50"/>
      <c r="AO574" s="50"/>
      <c r="AP574" s="50"/>
      <c r="AQ574" s="50"/>
    </row>
    <row r="575" spans="1:43" s="48" customFormat="1" x14ac:dyDescent="0.25">
      <c r="A575" s="83"/>
      <c r="B575" s="83"/>
      <c r="C575" s="83"/>
      <c r="D575" s="83"/>
      <c r="E575" s="83"/>
      <c r="F575" s="83"/>
      <c r="G575" s="83"/>
      <c r="H575" s="83"/>
      <c r="I575" s="83"/>
      <c r="J575" s="83"/>
      <c r="K575" s="83"/>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50"/>
      <c r="AN575" s="50"/>
      <c r="AO575" s="50"/>
      <c r="AP575" s="50"/>
      <c r="AQ575" s="50"/>
    </row>
    <row r="576" spans="1:43" s="48" customFormat="1" x14ac:dyDescent="0.25">
      <c r="A576" s="83"/>
      <c r="B576" s="83"/>
      <c r="C576" s="83"/>
      <c r="D576" s="83"/>
      <c r="E576" s="83"/>
      <c r="F576" s="83"/>
      <c r="G576" s="83"/>
      <c r="H576" s="83"/>
      <c r="I576" s="83"/>
      <c r="J576" s="83"/>
      <c r="K576" s="83"/>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50"/>
      <c r="AN576" s="50"/>
      <c r="AO576" s="50"/>
      <c r="AP576" s="50"/>
      <c r="AQ576" s="50"/>
    </row>
    <row r="577" spans="1:43" s="48" customFormat="1" x14ac:dyDescent="0.25">
      <c r="A577" s="83"/>
      <c r="B577" s="83"/>
      <c r="C577" s="83"/>
      <c r="D577" s="83"/>
      <c r="E577" s="83"/>
      <c r="F577" s="83"/>
      <c r="G577" s="83"/>
      <c r="H577" s="83"/>
      <c r="I577" s="83"/>
      <c r="J577" s="83"/>
      <c r="K577" s="83"/>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50"/>
      <c r="AN577" s="50"/>
      <c r="AO577" s="50"/>
      <c r="AP577" s="50"/>
      <c r="AQ577" s="50"/>
    </row>
    <row r="578" spans="1:43" s="48" customFormat="1" x14ac:dyDescent="0.25">
      <c r="A578" s="83"/>
      <c r="B578" s="83"/>
      <c r="C578" s="83"/>
      <c r="D578" s="83"/>
      <c r="E578" s="83"/>
      <c r="F578" s="83"/>
      <c r="G578" s="83"/>
      <c r="H578" s="83"/>
      <c r="I578" s="83"/>
      <c r="J578" s="83"/>
      <c r="K578" s="83"/>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50"/>
      <c r="AN578" s="50"/>
      <c r="AO578" s="50"/>
      <c r="AP578" s="50"/>
      <c r="AQ578" s="50"/>
    </row>
    <row r="579" spans="1:43" s="48" customFormat="1" x14ac:dyDescent="0.25">
      <c r="A579" s="83"/>
      <c r="B579" s="83"/>
      <c r="C579" s="83"/>
      <c r="D579" s="83"/>
      <c r="E579" s="83"/>
      <c r="F579" s="83"/>
      <c r="G579" s="83"/>
      <c r="H579" s="83"/>
      <c r="I579" s="83"/>
      <c r="J579" s="83"/>
      <c r="K579" s="83"/>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50"/>
      <c r="AN579" s="50"/>
      <c r="AO579" s="50"/>
      <c r="AP579" s="50"/>
      <c r="AQ579" s="50"/>
    </row>
    <row r="580" spans="1:43" s="48" customFormat="1" x14ac:dyDescent="0.25">
      <c r="A580" s="83"/>
      <c r="B580" s="83"/>
      <c r="C580" s="83"/>
      <c r="D580" s="83"/>
      <c r="E580" s="83"/>
      <c r="F580" s="83"/>
      <c r="G580" s="83"/>
      <c r="H580" s="83"/>
      <c r="I580" s="83"/>
      <c r="J580" s="83"/>
      <c r="K580" s="83"/>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50"/>
      <c r="AN580" s="50"/>
      <c r="AO580" s="50"/>
      <c r="AP580" s="50"/>
      <c r="AQ580" s="50"/>
    </row>
    <row r="581" spans="1:43" s="48" customFormat="1" x14ac:dyDescent="0.25">
      <c r="A581" s="83"/>
      <c r="B581" s="83"/>
      <c r="C581" s="83"/>
      <c r="D581" s="83"/>
      <c r="E581" s="83"/>
      <c r="F581" s="83"/>
      <c r="G581" s="83"/>
      <c r="H581" s="83"/>
      <c r="I581" s="83"/>
      <c r="J581" s="83"/>
      <c r="K581" s="83"/>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50"/>
      <c r="AN581" s="50"/>
      <c r="AO581" s="50"/>
      <c r="AP581" s="50"/>
      <c r="AQ581" s="50"/>
    </row>
    <row r="582" spans="1:43" s="48" customFormat="1" x14ac:dyDescent="0.25">
      <c r="A582" s="83"/>
      <c r="B582" s="83"/>
      <c r="C582" s="83"/>
      <c r="D582" s="83"/>
      <c r="E582" s="83"/>
      <c r="F582" s="83"/>
      <c r="G582" s="83"/>
      <c r="H582" s="83"/>
      <c r="I582" s="83"/>
      <c r="J582" s="83"/>
      <c r="K582" s="83"/>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50"/>
      <c r="AN582" s="50"/>
      <c r="AO582" s="50"/>
      <c r="AP582" s="50"/>
      <c r="AQ582" s="50"/>
    </row>
    <row r="583" spans="1:43" s="48" customFormat="1" x14ac:dyDescent="0.25">
      <c r="A583" s="83"/>
      <c r="B583" s="83"/>
      <c r="C583" s="83"/>
      <c r="D583" s="83"/>
      <c r="E583" s="83"/>
      <c r="F583" s="83"/>
      <c r="G583" s="83"/>
      <c r="H583" s="83"/>
      <c r="I583" s="83"/>
      <c r="J583" s="83"/>
      <c r="K583" s="83"/>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50"/>
      <c r="AN583" s="50"/>
      <c r="AO583" s="50"/>
      <c r="AP583" s="50"/>
      <c r="AQ583" s="50"/>
    </row>
    <row r="584" spans="1:43" s="48" customFormat="1" x14ac:dyDescent="0.25">
      <c r="A584" s="83"/>
      <c r="B584" s="83"/>
      <c r="C584" s="83"/>
      <c r="D584" s="83"/>
      <c r="E584" s="83"/>
      <c r="F584" s="83"/>
      <c r="G584" s="83"/>
      <c r="H584" s="83"/>
      <c r="I584" s="83"/>
      <c r="J584" s="83"/>
      <c r="K584" s="83"/>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50"/>
      <c r="AN584" s="50"/>
      <c r="AO584" s="50"/>
      <c r="AP584" s="50"/>
      <c r="AQ584" s="50"/>
    </row>
    <row r="585" spans="1:43" s="48" customFormat="1" x14ac:dyDescent="0.25">
      <c r="A585" s="83"/>
      <c r="B585" s="83"/>
      <c r="C585" s="83"/>
      <c r="D585" s="83"/>
      <c r="E585" s="83"/>
      <c r="F585" s="83"/>
      <c r="G585" s="83"/>
      <c r="H585" s="83"/>
      <c r="I585" s="83"/>
      <c r="J585" s="83"/>
      <c r="K585" s="83"/>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50"/>
      <c r="AN585" s="50"/>
      <c r="AO585" s="50"/>
      <c r="AP585" s="50"/>
      <c r="AQ585" s="50"/>
    </row>
    <row r="586" spans="1:43" s="48" customFormat="1" x14ac:dyDescent="0.25">
      <c r="A586" s="83"/>
      <c r="B586" s="83"/>
      <c r="C586" s="83"/>
      <c r="D586" s="83"/>
      <c r="E586" s="83"/>
      <c r="F586" s="83"/>
      <c r="G586" s="83"/>
      <c r="H586" s="83"/>
      <c r="I586" s="83"/>
      <c r="J586" s="83"/>
      <c r="K586" s="83"/>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50"/>
      <c r="AN586" s="50"/>
      <c r="AO586" s="50"/>
      <c r="AP586" s="50"/>
      <c r="AQ586" s="50"/>
    </row>
    <row r="587" spans="1:43" s="48" customFormat="1" x14ac:dyDescent="0.25">
      <c r="A587" s="83"/>
      <c r="B587" s="83"/>
      <c r="C587" s="83"/>
      <c r="D587" s="83"/>
      <c r="E587" s="83"/>
      <c r="F587" s="83"/>
      <c r="G587" s="83"/>
      <c r="H587" s="83"/>
      <c r="I587" s="83"/>
      <c r="J587" s="83"/>
      <c r="K587" s="83"/>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50"/>
      <c r="AN587" s="50"/>
      <c r="AO587" s="50"/>
      <c r="AP587" s="50"/>
      <c r="AQ587" s="50"/>
    </row>
    <row r="588" spans="1:43" s="48" customFormat="1" x14ac:dyDescent="0.25">
      <c r="A588" s="83"/>
      <c r="B588" s="83"/>
      <c r="C588" s="83"/>
      <c r="D588" s="83"/>
      <c r="E588" s="83"/>
      <c r="F588" s="83"/>
      <c r="G588" s="83"/>
      <c r="H588" s="83"/>
      <c r="I588" s="83"/>
      <c r="J588" s="83"/>
      <c r="K588" s="83"/>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50"/>
      <c r="AN588" s="50"/>
      <c r="AO588" s="50"/>
      <c r="AP588" s="50"/>
      <c r="AQ588" s="50"/>
    </row>
    <row r="589" spans="1:43" s="48" customFormat="1" x14ac:dyDescent="0.25">
      <c r="A589" s="83"/>
      <c r="B589" s="83"/>
      <c r="C589" s="83"/>
      <c r="D589" s="83"/>
      <c r="E589" s="83"/>
      <c r="F589" s="83"/>
      <c r="G589" s="83"/>
      <c r="H589" s="83"/>
      <c r="I589" s="83"/>
      <c r="J589" s="83"/>
      <c r="K589" s="83"/>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50"/>
      <c r="AN589" s="50"/>
      <c r="AO589" s="50"/>
      <c r="AP589" s="50"/>
      <c r="AQ589" s="50"/>
    </row>
    <row r="590" spans="1:43" s="48" customFormat="1" x14ac:dyDescent="0.25">
      <c r="A590" s="83"/>
      <c r="B590" s="83"/>
      <c r="C590" s="83"/>
      <c r="D590" s="83"/>
      <c r="E590" s="83"/>
      <c r="F590" s="83"/>
      <c r="G590" s="83"/>
      <c r="H590" s="83"/>
      <c r="I590" s="83"/>
      <c r="J590" s="83"/>
      <c r="K590" s="83"/>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50"/>
      <c r="AN590" s="50"/>
      <c r="AO590" s="50"/>
      <c r="AP590" s="50"/>
      <c r="AQ590" s="50"/>
    </row>
    <row r="591" spans="1:43" s="48" customFormat="1" x14ac:dyDescent="0.25">
      <c r="A591" s="83"/>
      <c r="B591" s="83"/>
      <c r="C591" s="83"/>
      <c r="D591" s="83"/>
      <c r="E591" s="83"/>
      <c r="F591" s="83"/>
      <c r="G591" s="83"/>
      <c r="H591" s="83"/>
      <c r="I591" s="83"/>
      <c r="J591" s="83"/>
      <c r="K591" s="83"/>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50"/>
      <c r="AN591" s="50"/>
      <c r="AO591" s="50"/>
      <c r="AP591" s="50"/>
      <c r="AQ591" s="50"/>
    </row>
    <row r="592" spans="1:43" s="48" customFormat="1" x14ac:dyDescent="0.25">
      <c r="A592" s="83"/>
      <c r="B592" s="83"/>
      <c r="C592" s="83"/>
      <c r="D592" s="83"/>
      <c r="E592" s="83"/>
      <c r="F592" s="83"/>
      <c r="G592" s="83"/>
      <c r="H592" s="83"/>
      <c r="I592" s="83"/>
      <c r="J592" s="83"/>
      <c r="K592" s="83"/>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50"/>
      <c r="AN592" s="50"/>
      <c r="AO592" s="50"/>
      <c r="AP592" s="50"/>
      <c r="AQ592" s="50"/>
    </row>
    <row r="593" spans="1:43" s="48" customFormat="1" x14ac:dyDescent="0.25">
      <c r="A593" s="83"/>
      <c r="B593" s="83"/>
      <c r="C593" s="83"/>
      <c r="D593" s="83"/>
      <c r="E593" s="83"/>
      <c r="F593" s="83"/>
      <c r="G593" s="83"/>
      <c r="H593" s="83"/>
      <c r="I593" s="83"/>
      <c r="J593" s="83"/>
      <c r="K593" s="83"/>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50"/>
      <c r="AN593" s="50"/>
      <c r="AO593" s="50"/>
      <c r="AP593" s="50"/>
      <c r="AQ593" s="50"/>
    </row>
    <row r="594" spans="1:43" s="48" customFormat="1" x14ac:dyDescent="0.25">
      <c r="A594" s="83"/>
      <c r="B594" s="83"/>
      <c r="C594" s="83"/>
      <c r="D594" s="83"/>
      <c r="E594" s="83"/>
      <c r="F594" s="83"/>
      <c r="G594" s="83"/>
      <c r="H594" s="83"/>
      <c r="I594" s="83"/>
      <c r="J594" s="83"/>
      <c r="K594" s="83"/>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50"/>
      <c r="AN594" s="50"/>
      <c r="AO594" s="50"/>
      <c r="AP594" s="50"/>
      <c r="AQ594" s="50"/>
    </row>
    <row r="595" spans="1:43" s="48" customFormat="1" x14ac:dyDescent="0.25">
      <c r="A595" s="83"/>
      <c r="B595" s="83"/>
      <c r="C595" s="83"/>
      <c r="D595" s="83"/>
      <c r="E595" s="83"/>
      <c r="F595" s="83"/>
      <c r="G595" s="83"/>
      <c r="H595" s="83"/>
      <c r="I595" s="83"/>
      <c r="J595" s="83"/>
      <c r="K595" s="83"/>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50"/>
      <c r="AN595" s="50"/>
      <c r="AO595" s="50"/>
      <c r="AP595" s="50"/>
      <c r="AQ595" s="50"/>
    </row>
    <row r="596" spans="1:43" s="48" customFormat="1" x14ac:dyDescent="0.25">
      <c r="A596" s="83"/>
      <c r="B596" s="83"/>
      <c r="C596" s="83"/>
      <c r="D596" s="83"/>
      <c r="E596" s="83"/>
      <c r="F596" s="83"/>
      <c r="G596" s="83"/>
      <c r="H596" s="83"/>
      <c r="I596" s="83"/>
      <c r="J596" s="83"/>
      <c r="K596" s="83"/>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50"/>
      <c r="AN596" s="50"/>
      <c r="AO596" s="50"/>
      <c r="AP596" s="50"/>
      <c r="AQ596" s="50"/>
    </row>
    <row r="597" spans="1:43" s="48" customFormat="1" x14ac:dyDescent="0.25">
      <c r="A597" s="83"/>
      <c r="B597" s="83"/>
      <c r="C597" s="83"/>
      <c r="D597" s="83"/>
      <c r="E597" s="83"/>
      <c r="F597" s="83"/>
      <c r="G597" s="83"/>
      <c r="H597" s="83"/>
      <c r="I597" s="83"/>
      <c r="J597" s="83"/>
      <c r="K597" s="83"/>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50"/>
      <c r="AN597" s="50"/>
      <c r="AO597" s="50"/>
      <c r="AP597" s="50"/>
      <c r="AQ597" s="50"/>
    </row>
    <row r="598" spans="1:43" s="48" customFormat="1" x14ac:dyDescent="0.25">
      <c r="A598" s="83"/>
      <c r="B598" s="83"/>
      <c r="C598" s="83"/>
      <c r="D598" s="83"/>
      <c r="E598" s="83"/>
      <c r="F598" s="83"/>
      <c r="G598" s="83"/>
      <c r="H598" s="83"/>
      <c r="I598" s="83"/>
      <c r="J598" s="83"/>
      <c r="K598" s="83"/>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50"/>
      <c r="AN598" s="50"/>
      <c r="AO598" s="50"/>
      <c r="AP598" s="50"/>
      <c r="AQ598" s="50"/>
    </row>
    <row r="599" spans="1:43" s="48" customFormat="1" x14ac:dyDescent="0.25">
      <c r="A599" s="83"/>
      <c r="B599" s="83"/>
      <c r="C599" s="83"/>
      <c r="D599" s="83"/>
      <c r="E599" s="83"/>
      <c r="F599" s="83"/>
      <c r="G599" s="83"/>
      <c r="H599" s="83"/>
      <c r="I599" s="83"/>
      <c r="J599" s="83"/>
      <c r="K599" s="83"/>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50"/>
      <c r="AN599" s="50"/>
      <c r="AO599" s="50"/>
      <c r="AP599" s="50"/>
      <c r="AQ599" s="50"/>
    </row>
    <row r="600" spans="1:43" s="48" customFormat="1" x14ac:dyDescent="0.25">
      <c r="A600" s="83"/>
      <c r="B600" s="83"/>
      <c r="C600" s="83"/>
      <c r="D600" s="83"/>
      <c r="E600" s="83"/>
      <c r="F600" s="83"/>
      <c r="G600" s="83"/>
      <c r="H600" s="83"/>
      <c r="I600" s="83"/>
      <c r="J600" s="83"/>
      <c r="K600" s="83"/>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50"/>
      <c r="AN600" s="50"/>
      <c r="AO600" s="50"/>
      <c r="AP600" s="50"/>
      <c r="AQ600" s="50"/>
    </row>
    <row r="601" spans="1:43" s="48" customFormat="1" x14ac:dyDescent="0.25">
      <c r="A601" s="83"/>
      <c r="B601" s="83"/>
      <c r="C601" s="83"/>
      <c r="D601" s="83"/>
      <c r="E601" s="83"/>
      <c r="F601" s="83"/>
      <c r="G601" s="83"/>
      <c r="H601" s="83"/>
      <c r="I601" s="83"/>
      <c r="J601" s="83"/>
      <c r="K601" s="83"/>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50"/>
      <c r="AN601" s="50"/>
      <c r="AO601" s="50"/>
      <c r="AP601" s="50"/>
      <c r="AQ601" s="50"/>
    </row>
    <row r="602" spans="1:43" s="48" customFormat="1" x14ac:dyDescent="0.25">
      <c r="A602" s="83"/>
      <c r="B602" s="83"/>
      <c r="C602" s="83"/>
      <c r="D602" s="83"/>
      <c r="E602" s="83"/>
      <c r="F602" s="83"/>
      <c r="G602" s="83"/>
      <c r="H602" s="83"/>
      <c r="I602" s="83"/>
      <c r="J602" s="83"/>
      <c r="K602" s="83"/>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50"/>
      <c r="AN602" s="50"/>
      <c r="AO602" s="50"/>
      <c r="AP602" s="50"/>
      <c r="AQ602" s="50"/>
    </row>
    <row r="603" spans="1:43" s="48" customFormat="1" x14ac:dyDescent="0.25">
      <c r="A603" s="83"/>
      <c r="B603" s="83"/>
      <c r="C603" s="83"/>
      <c r="D603" s="83"/>
      <c r="E603" s="83"/>
      <c r="F603" s="83"/>
      <c r="G603" s="83"/>
      <c r="H603" s="83"/>
      <c r="I603" s="83"/>
      <c r="J603" s="83"/>
      <c r="K603" s="83"/>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50"/>
      <c r="AN603" s="50"/>
      <c r="AO603" s="50"/>
      <c r="AP603" s="50"/>
      <c r="AQ603" s="50"/>
    </row>
    <row r="604" spans="1:43" s="48" customFormat="1" x14ac:dyDescent="0.25">
      <c r="A604" s="83"/>
      <c r="B604" s="83"/>
      <c r="C604" s="83"/>
      <c r="D604" s="83"/>
      <c r="E604" s="83"/>
      <c r="F604" s="83"/>
      <c r="G604" s="83"/>
      <c r="H604" s="83"/>
      <c r="I604" s="83"/>
      <c r="J604" s="83"/>
      <c r="K604" s="83"/>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50"/>
      <c r="AN604" s="50"/>
      <c r="AO604" s="50"/>
      <c r="AP604" s="50"/>
      <c r="AQ604" s="50"/>
    </row>
    <row r="605" spans="1:43" s="48" customFormat="1" x14ac:dyDescent="0.25">
      <c r="A605" s="83"/>
      <c r="B605" s="83"/>
      <c r="C605" s="83"/>
      <c r="D605" s="83"/>
      <c r="E605" s="83"/>
      <c r="F605" s="83"/>
      <c r="G605" s="83"/>
      <c r="H605" s="83"/>
      <c r="I605" s="83"/>
      <c r="J605" s="83"/>
      <c r="K605" s="83"/>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50"/>
      <c r="AN605" s="50"/>
      <c r="AO605" s="50"/>
      <c r="AP605" s="50"/>
      <c r="AQ605" s="50"/>
    </row>
    <row r="606" spans="1:43" s="48" customFormat="1" x14ac:dyDescent="0.25">
      <c r="A606" s="83"/>
      <c r="B606" s="83"/>
      <c r="C606" s="83"/>
      <c r="D606" s="83"/>
      <c r="E606" s="83"/>
      <c r="F606" s="83"/>
      <c r="G606" s="83"/>
      <c r="H606" s="83"/>
      <c r="I606" s="83"/>
      <c r="J606" s="83"/>
      <c r="K606" s="83"/>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50"/>
      <c r="AN606" s="50"/>
      <c r="AO606" s="50"/>
      <c r="AP606" s="50"/>
      <c r="AQ606" s="50"/>
    </row>
    <row r="607" spans="1:43" s="48" customFormat="1" x14ac:dyDescent="0.25">
      <c r="A607" s="83"/>
      <c r="B607" s="83"/>
      <c r="C607" s="83"/>
      <c r="D607" s="83"/>
      <c r="E607" s="83"/>
      <c r="F607" s="83"/>
      <c r="G607" s="83"/>
      <c r="H607" s="83"/>
      <c r="I607" s="83"/>
      <c r="J607" s="83"/>
      <c r="K607" s="83"/>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50"/>
      <c r="AN607" s="50"/>
      <c r="AO607" s="50"/>
      <c r="AP607" s="50"/>
      <c r="AQ607" s="50"/>
    </row>
    <row r="608" spans="1:43" s="48" customFormat="1" x14ac:dyDescent="0.25">
      <c r="A608" s="83"/>
      <c r="B608" s="83"/>
      <c r="C608" s="83"/>
      <c r="D608" s="83"/>
      <c r="E608" s="83"/>
      <c r="F608" s="83"/>
      <c r="G608" s="83"/>
      <c r="H608" s="83"/>
      <c r="I608" s="83"/>
      <c r="J608" s="83"/>
      <c r="K608" s="83"/>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50"/>
      <c r="AN608" s="50"/>
      <c r="AO608" s="50"/>
      <c r="AP608" s="50"/>
      <c r="AQ608" s="50"/>
    </row>
    <row r="609" spans="1:43" s="48" customFormat="1" x14ac:dyDescent="0.25">
      <c r="A609" s="83"/>
      <c r="B609" s="83"/>
      <c r="C609" s="83"/>
      <c r="D609" s="83"/>
      <c r="E609" s="83"/>
      <c r="F609" s="83"/>
      <c r="G609" s="83"/>
      <c r="H609" s="83"/>
      <c r="I609" s="83"/>
      <c r="J609" s="83"/>
      <c r="K609" s="83"/>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50"/>
      <c r="AN609" s="50"/>
      <c r="AO609" s="50"/>
      <c r="AP609" s="50"/>
      <c r="AQ609" s="50"/>
    </row>
    <row r="610" spans="1:43" s="48" customFormat="1" x14ac:dyDescent="0.25">
      <c r="A610" s="83"/>
      <c r="B610" s="83"/>
      <c r="C610" s="83"/>
      <c r="D610" s="83"/>
      <c r="E610" s="83"/>
      <c r="F610" s="83"/>
      <c r="G610" s="83"/>
      <c r="H610" s="83"/>
      <c r="I610" s="83"/>
      <c r="J610" s="83"/>
      <c r="K610" s="83"/>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50"/>
      <c r="AN610" s="50"/>
      <c r="AO610" s="50"/>
      <c r="AP610" s="50"/>
      <c r="AQ610" s="50"/>
    </row>
    <row r="611" spans="1:43" s="48" customFormat="1" x14ac:dyDescent="0.25">
      <c r="A611" s="83"/>
      <c r="B611" s="83"/>
      <c r="C611" s="83"/>
      <c r="D611" s="83"/>
      <c r="E611" s="83"/>
      <c r="F611" s="83"/>
      <c r="G611" s="83"/>
      <c r="H611" s="83"/>
      <c r="I611" s="83"/>
      <c r="J611" s="83"/>
      <c r="K611" s="83"/>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50"/>
      <c r="AN611" s="50"/>
      <c r="AO611" s="50"/>
      <c r="AP611" s="50"/>
      <c r="AQ611" s="50"/>
    </row>
    <row r="612" spans="1:43" s="48" customFormat="1" x14ac:dyDescent="0.25">
      <c r="A612" s="83"/>
      <c r="B612" s="83"/>
      <c r="C612" s="83"/>
      <c r="D612" s="83"/>
      <c r="E612" s="83"/>
      <c r="F612" s="83"/>
      <c r="G612" s="83"/>
      <c r="H612" s="83"/>
      <c r="I612" s="83"/>
      <c r="J612" s="83"/>
      <c r="K612" s="83"/>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50"/>
      <c r="AN612" s="50"/>
      <c r="AO612" s="50"/>
      <c r="AP612" s="50"/>
      <c r="AQ612" s="50"/>
    </row>
    <row r="613" spans="1:43" s="48" customFormat="1" x14ac:dyDescent="0.25">
      <c r="A613" s="83"/>
      <c r="B613" s="83"/>
      <c r="C613" s="83"/>
      <c r="D613" s="83"/>
      <c r="E613" s="83"/>
      <c r="F613" s="83"/>
      <c r="G613" s="83"/>
      <c r="H613" s="83"/>
      <c r="I613" s="83"/>
      <c r="J613" s="83"/>
      <c r="K613" s="83"/>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50"/>
      <c r="AN613" s="50"/>
      <c r="AO613" s="50"/>
      <c r="AP613" s="50"/>
      <c r="AQ613" s="50"/>
    </row>
    <row r="614" spans="1:43" s="48" customFormat="1" x14ac:dyDescent="0.25">
      <c r="A614" s="83"/>
      <c r="B614" s="83"/>
      <c r="C614" s="83"/>
      <c r="D614" s="83"/>
      <c r="E614" s="83"/>
      <c r="F614" s="83"/>
      <c r="G614" s="83"/>
      <c r="H614" s="83"/>
      <c r="I614" s="83"/>
      <c r="J614" s="83"/>
      <c r="K614" s="83"/>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50"/>
      <c r="AN614" s="50"/>
      <c r="AO614" s="50"/>
      <c r="AP614" s="50"/>
      <c r="AQ614" s="50"/>
    </row>
    <row r="615" spans="1:43" s="48" customFormat="1" x14ac:dyDescent="0.25">
      <c r="A615" s="83"/>
      <c r="B615" s="83"/>
      <c r="C615" s="83"/>
      <c r="D615" s="83"/>
      <c r="E615" s="83"/>
      <c r="F615" s="83"/>
      <c r="G615" s="83"/>
      <c r="H615" s="83"/>
      <c r="I615" s="83"/>
      <c r="J615" s="83"/>
      <c r="K615" s="83"/>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50"/>
      <c r="AN615" s="50"/>
      <c r="AO615" s="50"/>
      <c r="AP615" s="50"/>
      <c r="AQ615" s="50"/>
    </row>
    <row r="616" spans="1:43" s="48" customFormat="1" x14ac:dyDescent="0.25">
      <c r="A616" s="83"/>
      <c r="B616" s="83"/>
      <c r="C616" s="83"/>
      <c r="D616" s="83"/>
      <c r="E616" s="83"/>
      <c r="F616" s="83"/>
      <c r="G616" s="83"/>
      <c r="H616" s="83"/>
      <c r="I616" s="83"/>
      <c r="J616" s="83"/>
      <c r="K616" s="83"/>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50"/>
      <c r="AN616" s="50"/>
      <c r="AO616" s="50"/>
      <c r="AP616" s="50"/>
      <c r="AQ616" s="50"/>
    </row>
    <row r="617" spans="1:43" s="48" customFormat="1" x14ac:dyDescent="0.25">
      <c r="A617" s="83"/>
      <c r="B617" s="83"/>
      <c r="C617" s="83"/>
      <c r="D617" s="83"/>
      <c r="E617" s="83"/>
      <c r="F617" s="83"/>
      <c r="G617" s="83"/>
      <c r="H617" s="83"/>
      <c r="I617" s="83"/>
      <c r="J617" s="83"/>
      <c r="K617" s="83"/>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50"/>
      <c r="AN617" s="50"/>
      <c r="AO617" s="50"/>
      <c r="AP617" s="50"/>
      <c r="AQ617" s="50"/>
    </row>
    <row r="618" spans="1:43" s="48" customFormat="1" x14ac:dyDescent="0.25">
      <c r="A618" s="83"/>
      <c r="B618" s="83"/>
      <c r="C618" s="83"/>
      <c r="D618" s="83"/>
      <c r="E618" s="83"/>
      <c r="F618" s="83"/>
      <c r="G618" s="83"/>
      <c r="H618" s="83"/>
      <c r="I618" s="83"/>
      <c r="J618" s="83"/>
      <c r="K618" s="83"/>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50"/>
      <c r="AN618" s="50"/>
      <c r="AO618" s="50"/>
      <c r="AP618" s="50"/>
      <c r="AQ618" s="50"/>
    </row>
    <row r="619" spans="1:43" s="48" customFormat="1" x14ac:dyDescent="0.25">
      <c r="A619" s="83"/>
      <c r="B619" s="83"/>
      <c r="C619" s="83"/>
      <c r="D619" s="83"/>
      <c r="E619" s="83"/>
      <c r="F619" s="83"/>
      <c r="G619" s="83"/>
      <c r="H619" s="83"/>
      <c r="I619" s="83"/>
      <c r="J619" s="83"/>
      <c r="K619" s="83"/>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50"/>
      <c r="AN619" s="50"/>
      <c r="AO619" s="50"/>
      <c r="AP619" s="50"/>
      <c r="AQ619" s="50"/>
    </row>
    <row r="620" spans="1:43" s="48" customFormat="1" x14ac:dyDescent="0.25">
      <c r="A620" s="83"/>
      <c r="B620" s="83"/>
      <c r="C620" s="83"/>
      <c r="D620" s="83"/>
      <c r="E620" s="83"/>
      <c r="F620" s="83"/>
      <c r="G620" s="83"/>
      <c r="H620" s="83"/>
      <c r="I620" s="83"/>
      <c r="J620" s="83"/>
      <c r="K620" s="83"/>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50"/>
      <c r="AN620" s="50"/>
      <c r="AO620" s="50"/>
      <c r="AP620" s="50"/>
      <c r="AQ620" s="50"/>
    </row>
    <row r="621" spans="1:43" s="48" customFormat="1" x14ac:dyDescent="0.25">
      <c r="A621" s="83"/>
      <c r="B621" s="83"/>
      <c r="C621" s="83"/>
      <c r="D621" s="83"/>
      <c r="E621" s="83"/>
      <c r="F621" s="83"/>
      <c r="G621" s="83"/>
      <c r="H621" s="83"/>
      <c r="I621" s="83"/>
      <c r="J621" s="83"/>
      <c r="K621" s="83"/>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50"/>
      <c r="AN621" s="50"/>
      <c r="AO621" s="50"/>
      <c r="AP621" s="50"/>
      <c r="AQ621" s="50"/>
    </row>
    <row r="622" spans="1:43" s="48" customFormat="1" x14ac:dyDescent="0.25">
      <c r="A622" s="83"/>
      <c r="B622" s="83"/>
      <c r="C622" s="83"/>
      <c r="D622" s="83"/>
      <c r="E622" s="83"/>
      <c r="F622" s="83"/>
      <c r="G622" s="83"/>
      <c r="H622" s="83"/>
      <c r="I622" s="83"/>
      <c r="J622" s="83"/>
      <c r="K622" s="83"/>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50"/>
      <c r="AN622" s="50"/>
      <c r="AO622" s="50"/>
      <c r="AP622" s="50"/>
      <c r="AQ622" s="50"/>
    </row>
    <row r="623" spans="1:43" s="48" customFormat="1" x14ac:dyDescent="0.25">
      <c r="A623" s="83"/>
      <c r="B623" s="83"/>
      <c r="C623" s="83"/>
      <c r="D623" s="83"/>
      <c r="E623" s="83"/>
      <c r="F623" s="83"/>
      <c r="G623" s="83"/>
      <c r="H623" s="83"/>
      <c r="I623" s="83"/>
      <c r="J623" s="83"/>
      <c r="K623" s="83"/>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50"/>
      <c r="AN623" s="50"/>
      <c r="AO623" s="50"/>
      <c r="AP623" s="50"/>
      <c r="AQ623" s="50"/>
    </row>
    <row r="624" spans="1:43" s="48" customFormat="1" x14ac:dyDescent="0.25">
      <c r="A624" s="83"/>
      <c r="B624" s="83"/>
      <c r="C624" s="83"/>
      <c r="D624" s="83"/>
      <c r="E624" s="83"/>
      <c r="F624" s="83"/>
      <c r="G624" s="83"/>
      <c r="H624" s="83"/>
      <c r="I624" s="83"/>
      <c r="J624" s="83"/>
      <c r="K624" s="83"/>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50"/>
      <c r="AN624" s="50"/>
      <c r="AO624" s="50"/>
      <c r="AP624" s="50"/>
      <c r="AQ624" s="50"/>
    </row>
    <row r="625" spans="1:43" s="48" customFormat="1" x14ac:dyDescent="0.25">
      <c r="A625" s="83"/>
      <c r="B625" s="83"/>
      <c r="C625" s="83"/>
      <c r="D625" s="83"/>
      <c r="E625" s="83"/>
      <c r="F625" s="83"/>
      <c r="G625" s="83"/>
      <c r="H625" s="83"/>
      <c r="I625" s="83"/>
      <c r="J625" s="83"/>
      <c r="K625" s="83"/>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50"/>
      <c r="AN625" s="50"/>
      <c r="AO625" s="50"/>
      <c r="AP625" s="50"/>
      <c r="AQ625" s="50"/>
    </row>
    <row r="626" spans="1:43" s="48" customFormat="1" x14ac:dyDescent="0.25">
      <c r="A626" s="83"/>
      <c r="B626" s="83"/>
      <c r="C626" s="83"/>
      <c r="D626" s="83"/>
      <c r="E626" s="83"/>
      <c r="F626" s="83"/>
      <c r="G626" s="83"/>
      <c r="H626" s="83"/>
      <c r="I626" s="83"/>
      <c r="J626" s="83"/>
      <c r="K626" s="83"/>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50"/>
      <c r="AN626" s="50"/>
      <c r="AO626" s="50"/>
      <c r="AP626" s="50"/>
      <c r="AQ626" s="50"/>
    </row>
    <row r="627" spans="1:43" s="48" customFormat="1" x14ac:dyDescent="0.25">
      <c r="A627" s="83"/>
      <c r="B627" s="83"/>
      <c r="C627" s="83"/>
      <c r="D627" s="83"/>
      <c r="E627" s="83"/>
      <c r="F627" s="83"/>
      <c r="G627" s="83"/>
      <c r="H627" s="83"/>
      <c r="I627" s="83"/>
      <c r="J627" s="83"/>
      <c r="K627" s="83"/>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50"/>
      <c r="AN627" s="50"/>
      <c r="AO627" s="50"/>
      <c r="AP627" s="50"/>
      <c r="AQ627" s="50"/>
    </row>
    <row r="628" spans="1:43" s="48" customFormat="1" x14ac:dyDescent="0.25">
      <c r="A628" s="83"/>
      <c r="B628" s="83"/>
      <c r="C628" s="83"/>
      <c r="D628" s="83"/>
      <c r="E628" s="83"/>
      <c r="F628" s="83"/>
      <c r="G628" s="83"/>
      <c r="H628" s="83"/>
      <c r="I628" s="83"/>
      <c r="J628" s="83"/>
      <c r="K628" s="83"/>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50"/>
      <c r="AN628" s="50"/>
      <c r="AO628" s="50"/>
      <c r="AP628" s="50"/>
      <c r="AQ628" s="50"/>
    </row>
    <row r="629" spans="1:43" s="48" customFormat="1" x14ac:dyDescent="0.25">
      <c r="A629" s="83"/>
      <c r="B629" s="83"/>
      <c r="C629" s="83"/>
      <c r="D629" s="83"/>
      <c r="E629" s="83"/>
      <c r="F629" s="83"/>
      <c r="G629" s="83"/>
      <c r="H629" s="83"/>
      <c r="I629" s="83"/>
      <c r="J629" s="83"/>
      <c r="K629" s="83"/>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50"/>
      <c r="AN629" s="50"/>
      <c r="AO629" s="50"/>
      <c r="AP629" s="50"/>
      <c r="AQ629" s="50"/>
    </row>
    <row r="630" spans="1:43" s="48" customFormat="1" x14ac:dyDescent="0.25">
      <c r="A630" s="83"/>
      <c r="B630" s="83"/>
      <c r="C630" s="83"/>
      <c r="D630" s="83"/>
      <c r="E630" s="83"/>
      <c r="F630" s="83"/>
      <c r="G630" s="83"/>
      <c r="H630" s="83"/>
      <c r="I630" s="83"/>
      <c r="J630" s="83"/>
      <c r="K630" s="83"/>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50"/>
      <c r="AN630" s="50"/>
      <c r="AO630" s="50"/>
      <c r="AP630" s="50"/>
      <c r="AQ630" s="50"/>
    </row>
    <row r="631" spans="1:43" s="48" customFormat="1" x14ac:dyDescent="0.25">
      <c r="A631" s="83"/>
      <c r="B631" s="83"/>
      <c r="C631" s="83"/>
      <c r="D631" s="83"/>
      <c r="E631" s="83"/>
      <c r="F631" s="83"/>
      <c r="G631" s="83"/>
      <c r="H631" s="83"/>
      <c r="I631" s="83"/>
      <c r="J631" s="83"/>
      <c r="K631" s="83"/>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50"/>
      <c r="AN631" s="50"/>
      <c r="AO631" s="50"/>
      <c r="AP631" s="50"/>
      <c r="AQ631" s="50"/>
    </row>
    <row r="632" spans="1:43" s="48" customFormat="1" x14ac:dyDescent="0.25">
      <c r="A632" s="83"/>
      <c r="B632" s="83"/>
      <c r="C632" s="83"/>
      <c r="D632" s="83"/>
      <c r="E632" s="83"/>
      <c r="F632" s="83"/>
      <c r="G632" s="83"/>
      <c r="H632" s="83"/>
      <c r="I632" s="83"/>
      <c r="J632" s="83"/>
      <c r="K632" s="83"/>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50"/>
      <c r="AN632" s="50"/>
      <c r="AO632" s="50"/>
      <c r="AP632" s="50"/>
      <c r="AQ632" s="50"/>
    </row>
    <row r="633" spans="1:43" s="48" customFormat="1" x14ac:dyDescent="0.25">
      <c r="A633" s="83"/>
      <c r="B633" s="83"/>
      <c r="C633" s="83"/>
      <c r="D633" s="83"/>
      <c r="E633" s="83"/>
      <c r="F633" s="83"/>
      <c r="G633" s="83"/>
      <c r="H633" s="83"/>
      <c r="I633" s="83"/>
      <c r="J633" s="83"/>
      <c r="K633" s="83"/>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50"/>
      <c r="AN633" s="50"/>
      <c r="AO633" s="50"/>
      <c r="AP633" s="50"/>
      <c r="AQ633" s="50"/>
    </row>
    <row r="634" spans="1:43" s="48" customFormat="1" x14ac:dyDescent="0.25">
      <c r="A634" s="83"/>
      <c r="B634" s="83"/>
      <c r="C634" s="83"/>
      <c r="D634" s="83"/>
      <c r="E634" s="83"/>
      <c r="F634" s="83"/>
      <c r="G634" s="83"/>
      <c r="H634" s="83"/>
      <c r="I634" s="83"/>
      <c r="J634" s="83"/>
      <c r="K634" s="83"/>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50"/>
      <c r="AN634" s="50"/>
      <c r="AO634" s="50"/>
      <c r="AP634" s="50"/>
      <c r="AQ634" s="50"/>
    </row>
    <row r="635" spans="1:43" s="48" customFormat="1" x14ac:dyDescent="0.25">
      <c r="A635" s="83"/>
      <c r="B635" s="83"/>
      <c r="C635" s="83"/>
      <c r="D635" s="83"/>
      <c r="E635" s="83"/>
      <c r="F635" s="83"/>
      <c r="G635" s="83"/>
      <c r="H635" s="83"/>
      <c r="I635" s="83"/>
      <c r="J635" s="83"/>
      <c r="K635" s="83"/>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50"/>
      <c r="AN635" s="50"/>
      <c r="AO635" s="50"/>
      <c r="AP635" s="50"/>
      <c r="AQ635" s="50"/>
    </row>
    <row r="636" spans="1:43" s="48" customFormat="1" x14ac:dyDescent="0.25">
      <c r="A636" s="83"/>
      <c r="B636" s="83"/>
      <c r="C636" s="83"/>
      <c r="D636" s="83"/>
      <c r="E636" s="83"/>
      <c r="F636" s="83"/>
      <c r="G636" s="83"/>
      <c r="H636" s="83"/>
      <c r="I636" s="83"/>
      <c r="J636" s="83"/>
      <c r="K636" s="83"/>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50"/>
      <c r="AN636" s="50"/>
      <c r="AO636" s="50"/>
      <c r="AP636" s="50"/>
      <c r="AQ636" s="50"/>
    </row>
    <row r="637" spans="1:43" s="48" customFormat="1" x14ac:dyDescent="0.25">
      <c r="A637" s="83"/>
      <c r="B637" s="83"/>
      <c r="C637" s="83"/>
      <c r="D637" s="83"/>
      <c r="E637" s="83"/>
      <c r="F637" s="83"/>
      <c r="G637" s="83"/>
      <c r="H637" s="83"/>
      <c r="I637" s="83"/>
      <c r="J637" s="83"/>
      <c r="K637" s="83"/>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50"/>
      <c r="AN637" s="50"/>
      <c r="AO637" s="50"/>
      <c r="AP637" s="50"/>
      <c r="AQ637" s="50"/>
    </row>
    <row r="638" spans="1:43" s="48" customFormat="1" x14ac:dyDescent="0.25">
      <c r="A638" s="83"/>
      <c r="B638" s="83"/>
      <c r="C638" s="83"/>
      <c r="D638" s="83"/>
      <c r="E638" s="83"/>
      <c r="F638" s="83"/>
      <c r="G638" s="83"/>
      <c r="H638" s="83"/>
      <c r="I638" s="83"/>
      <c r="J638" s="83"/>
      <c r="K638" s="83"/>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50"/>
      <c r="AN638" s="50"/>
      <c r="AO638" s="50"/>
      <c r="AP638" s="50"/>
      <c r="AQ638" s="50"/>
    </row>
    <row r="639" spans="1:43" s="48" customFormat="1" x14ac:dyDescent="0.25">
      <c r="A639" s="83"/>
      <c r="B639" s="83"/>
      <c r="C639" s="83"/>
      <c r="D639" s="83"/>
      <c r="E639" s="83"/>
      <c r="F639" s="83"/>
      <c r="G639" s="83"/>
      <c r="H639" s="83"/>
      <c r="I639" s="83"/>
      <c r="J639" s="83"/>
      <c r="K639" s="83"/>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50"/>
      <c r="AN639" s="50"/>
      <c r="AO639" s="50"/>
      <c r="AP639" s="50"/>
      <c r="AQ639" s="50"/>
    </row>
    <row r="640" spans="1:43" s="48" customFormat="1" x14ac:dyDescent="0.25">
      <c r="A640" s="83"/>
      <c r="B640" s="83"/>
      <c r="C640" s="83"/>
      <c r="D640" s="83"/>
      <c r="E640" s="83"/>
      <c r="F640" s="83"/>
      <c r="G640" s="83"/>
      <c r="H640" s="83"/>
      <c r="I640" s="83"/>
      <c r="J640" s="83"/>
      <c r="K640" s="83"/>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50"/>
      <c r="AN640" s="50"/>
      <c r="AO640" s="50"/>
      <c r="AP640" s="50"/>
      <c r="AQ640" s="50"/>
    </row>
    <row r="641" spans="1:43" s="48" customFormat="1" x14ac:dyDescent="0.25">
      <c r="A641" s="83"/>
      <c r="B641" s="83"/>
      <c r="C641" s="83"/>
      <c r="D641" s="83"/>
      <c r="E641" s="83"/>
      <c r="F641" s="83"/>
      <c r="G641" s="83"/>
      <c r="H641" s="83"/>
      <c r="I641" s="83"/>
      <c r="J641" s="83"/>
      <c r="K641" s="83"/>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50"/>
      <c r="AN641" s="50"/>
      <c r="AO641" s="50"/>
      <c r="AP641" s="50"/>
      <c r="AQ641" s="50"/>
    </row>
    <row r="642" spans="1:43" s="48" customFormat="1" x14ac:dyDescent="0.25">
      <c r="A642" s="83"/>
      <c r="B642" s="83"/>
      <c r="C642" s="83"/>
      <c r="D642" s="83"/>
      <c r="E642" s="83"/>
      <c r="F642" s="83"/>
      <c r="G642" s="83"/>
      <c r="H642" s="83"/>
      <c r="I642" s="83"/>
      <c r="J642" s="83"/>
      <c r="K642" s="83"/>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50"/>
      <c r="AN642" s="50"/>
      <c r="AO642" s="50"/>
      <c r="AP642" s="50"/>
      <c r="AQ642" s="50"/>
    </row>
    <row r="643" spans="1:43" s="48" customFormat="1" x14ac:dyDescent="0.25">
      <c r="A643" s="83"/>
      <c r="B643" s="83"/>
      <c r="C643" s="83"/>
      <c r="D643" s="83"/>
      <c r="E643" s="83"/>
      <c r="F643" s="83"/>
      <c r="G643" s="83"/>
      <c r="H643" s="83"/>
      <c r="I643" s="83"/>
      <c r="J643" s="83"/>
      <c r="K643" s="83"/>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50"/>
      <c r="AN643" s="50"/>
      <c r="AO643" s="50"/>
      <c r="AP643" s="50"/>
      <c r="AQ643" s="50"/>
    </row>
    <row r="644" spans="1:43" s="48" customFormat="1" x14ac:dyDescent="0.25">
      <c r="A644" s="83"/>
      <c r="B644" s="83"/>
      <c r="C644" s="83"/>
      <c r="D644" s="83"/>
      <c r="E644" s="83"/>
      <c r="F644" s="83"/>
      <c r="G644" s="83"/>
      <c r="H644" s="83"/>
      <c r="I644" s="83"/>
      <c r="J644" s="83"/>
      <c r="K644" s="83"/>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50"/>
      <c r="AN644" s="50"/>
      <c r="AO644" s="50"/>
      <c r="AP644" s="50"/>
      <c r="AQ644" s="50"/>
    </row>
    <row r="645" spans="1:43" s="48" customFormat="1" x14ac:dyDescent="0.25">
      <c r="A645" s="83"/>
      <c r="B645" s="83"/>
      <c r="C645" s="83"/>
      <c r="D645" s="83"/>
      <c r="E645" s="83"/>
      <c r="F645" s="83"/>
      <c r="G645" s="83"/>
      <c r="H645" s="83"/>
      <c r="I645" s="83"/>
      <c r="J645" s="83"/>
      <c r="K645" s="83"/>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50"/>
      <c r="AN645" s="50"/>
      <c r="AO645" s="50"/>
      <c r="AP645" s="50"/>
      <c r="AQ645" s="50"/>
    </row>
    <row r="646" spans="1:43" s="48" customFormat="1" x14ac:dyDescent="0.25">
      <c r="A646" s="83"/>
      <c r="B646" s="83"/>
      <c r="C646" s="83"/>
      <c r="D646" s="83"/>
      <c r="E646" s="83"/>
      <c r="F646" s="83"/>
      <c r="G646" s="83"/>
      <c r="H646" s="83"/>
      <c r="I646" s="83"/>
      <c r="J646" s="83"/>
      <c r="K646" s="83"/>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50"/>
      <c r="AN646" s="50"/>
      <c r="AO646" s="50"/>
      <c r="AP646" s="50"/>
      <c r="AQ646" s="50"/>
    </row>
    <row r="647" spans="1:43" s="48" customFormat="1" x14ac:dyDescent="0.25">
      <c r="A647" s="83"/>
      <c r="B647" s="83"/>
      <c r="C647" s="83"/>
      <c r="D647" s="83"/>
      <c r="E647" s="83"/>
      <c r="F647" s="83"/>
      <c r="G647" s="83"/>
      <c r="H647" s="83"/>
      <c r="I647" s="83"/>
      <c r="J647" s="83"/>
      <c r="K647" s="83"/>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50"/>
      <c r="AN647" s="50"/>
      <c r="AO647" s="50"/>
      <c r="AP647" s="50"/>
      <c r="AQ647" s="50"/>
    </row>
    <row r="648" spans="1:43" s="48" customFormat="1" x14ac:dyDescent="0.25">
      <c r="A648" s="83"/>
      <c r="B648" s="83"/>
      <c r="C648" s="83"/>
      <c r="D648" s="83"/>
      <c r="E648" s="83"/>
      <c r="F648" s="83"/>
      <c r="G648" s="83"/>
      <c r="H648" s="83"/>
      <c r="I648" s="83"/>
      <c r="J648" s="83"/>
      <c r="K648" s="83"/>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50"/>
      <c r="AN648" s="50"/>
      <c r="AO648" s="50"/>
      <c r="AP648" s="50"/>
      <c r="AQ648" s="50"/>
    </row>
    <row r="649" spans="1:43" s="48" customFormat="1" x14ac:dyDescent="0.25">
      <c r="A649" s="83"/>
      <c r="B649" s="83"/>
      <c r="C649" s="83"/>
      <c r="D649" s="83"/>
      <c r="E649" s="83"/>
      <c r="F649" s="83"/>
      <c r="G649" s="83"/>
      <c r="H649" s="83"/>
      <c r="I649" s="83"/>
      <c r="J649" s="83"/>
      <c r="K649" s="83"/>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50"/>
      <c r="AN649" s="50"/>
      <c r="AO649" s="50"/>
      <c r="AP649" s="50"/>
      <c r="AQ649" s="50"/>
    </row>
    <row r="650" spans="1:43" s="48" customFormat="1" x14ac:dyDescent="0.25">
      <c r="A650" s="83"/>
      <c r="B650" s="83"/>
      <c r="C650" s="83"/>
      <c r="D650" s="83"/>
      <c r="E650" s="83"/>
      <c r="F650" s="83"/>
      <c r="G650" s="83"/>
      <c r="H650" s="83"/>
      <c r="I650" s="83"/>
      <c r="J650" s="83"/>
      <c r="K650" s="83"/>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50"/>
      <c r="AN650" s="50"/>
      <c r="AO650" s="50"/>
      <c r="AP650" s="50"/>
      <c r="AQ650" s="50"/>
    </row>
    <row r="651" spans="1:43" s="48" customFormat="1" x14ac:dyDescent="0.25">
      <c r="A651" s="83"/>
      <c r="B651" s="83"/>
      <c r="C651" s="83"/>
      <c r="D651" s="83"/>
      <c r="E651" s="83"/>
      <c r="F651" s="83"/>
      <c r="G651" s="83"/>
      <c r="H651" s="83"/>
      <c r="I651" s="83"/>
      <c r="J651" s="83"/>
      <c r="K651" s="83"/>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50"/>
      <c r="AN651" s="50"/>
      <c r="AO651" s="50"/>
      <c r="AP651" s="50"/>
      <c r="AQ651" s="50"/>
    </row>
    <row r="652" spans="1:43" s="48" customFormat="1" x14ac:dyDescent="0.25">
      <c r="A652" s="83"/>
      <c r="B652" s="83"/>
      <c r="C652" s="83"/>
      <c r="D652" s="83"/>
      <c r="E652" s="83"/>
      <c r="F652" s="83"/>
      <c r="G652" s="83"/>
      <c r="H652" s="83"/>
      <c r="I652" s="83"/>
      <c r="J652" s="83"/>
      <c r="K652" s="83"/>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50"/>
      <c r="AN652" s="50"/>
      <c r="AO652" s="50"/>
      <c r="AP652" s="50"/>
      <c r="AQ652" s="50"/>
    </row>
    <row r="653" spans="1:43" s="48" customFormat="1" x14ac:dyDescent="0.25">
      <c r="A653" s="83"/>
      <c r="B653" s="83"/>
      <c r="C653" s="83"/>
      <c r="D653" s="83"/>
      <c r="E653" s="83"/>
      <c r="F653" s="83"/>
      <c r="G653" s="83"/>
      <c r="H653" s="83"/>
      <c r="I653" s="83"/>
      <c r="J653" s="83"/>
      <c r="K653" s="83"/>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50"/>
      <c r="AN653" s="50"/>
      <c r="AO653" s="50"/>
      <c r="AP653" s="50"/>
      <c r="AQ653" s="50"/>
    </row>
    <row r="654" spans="1:43" s="48" customFormat="1" x14ac:dyDescent="0.25">
      <c r="A654" s="83"/>
      <c r="B654" s="83"/>
      <c r="C654" s="83"/>
      <c r="D654" s="83"/>
      <c r="E654" s="83"/>
      <c r="F654" s="83"/>
      <c r="G654" s="83"/>
      <c r="H654" s="83"/>
      <c r="I654" s="83"/>
      <c r="J654" s="83"/>
      <c r="K654" s="83"/>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50"/>
      <c r="AN654" s="50"/>
      <c r="AO654" s="50"/>
      <c r="AP654" s="50"/>
      <c r="AQ654" s="50"/>
    </row>
    <row r="655" spans="1:43" s="48" customFormat="1" x14ac:dyDescent="0.25">
      <c r="A655" s="83"/>
      <c r="B655" s="83"/>
      <c r="C655" s="83"/>
      <c r="D655" s="83"/>
      <c r="E655" s="83"/>
      <c r="F655" s="83"/>
      <c r="G655" s="83"/>
      <c r="H655" s="83"/>
      <c r="I655" s="83"/>
      <c r="J655" s="83"/>
      <c r="K655" s="83"/>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50"/>
      <c r="AN655" s="50"/>
      <c r="AO655" s="50"/>
      <c r="AP655" s="50"/>
      <c r="AQ655" s="50"/>
    </row>
    <row r="656" spans="1:43" s="48" customFormat="1" x14ac:dyDescent="0.25">
      <c r="A656" s="83"/>
      <c r="B656" s="83"/>
      <c r="C656" s="83"/>
      <c r="D656" s="83"/>
      <c r="E656" s="83"/>
      <c r="F656" s="83"/>
      <c r="G656" s="83"/>
      <c r="H656" s="83"/>
      <c r="I656" s="83"/>
      <c r="J656" s="83"/>
      <c r="K656" s="83"/>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50"/>
      <c r="AN656" s="50"/>
      <c r="AO656" s="50"/>
      <c r="AP656" s="50"/>
      <c r="AQ656" s="50"/>
    </row>
    <row r="657" spans="1:43" s="48" customFormat="1" x14ac:dyDescent="0.25">
      <c r="A657" s="83"/>
      <c r="B657" s="83"/>
      <c r="C657" s="83"/>
      <c r="D657" s="83"/>
      <c r="E657" s="83"/>
      <c r="F657" s="83"/>
      <c r="G657" s="83"/>
      <c r="H657" s="83"/>
      <c r="I657" s="83"/>
      <c r="J657" s="83"/>
      <c r="K657" s="83"/>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50"/>
      <c r="AN657" s="50"/>
      <c r="AO657" s="50"/>
      <c r="AP657" s="50"/>
      <c r="AQ657" s="50"/>
    </row>
    <row r="658" spans="1:43" s="48" customFormat="1" x14ac:dyDescent="0.25">
      <c r="A658" s="83"/>
      <c r="B658" s="83"/>
      <c r="C658" s="83"/>
      <c r="D658" s="83"/>
      <c r="E658" s="83"/>
      <c r="F658" s="83"/>
      <c r="G658" s="83"/>
      <c r="H658" s="83"/>
      <c r="I658" s="83"/>
      <c r="J658" s="83"/>
      <c r="K658" s="83"/>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50"/>
      <c r="AN658" s="50"/>
      <c r="AO658" s="50"/>
      <c r="AP658" s="50"/>
      <c r="AQ658" s="50"/>
    </row>
    <row r="659" spans="1:43" s="48" customFormat="1" x14ac:dyDescent="0.25">
      <c r="A659" s="83"/>
      <c r="B659" s="83"/>
      <c r="C659" s="83"/>
      <c r="D659" s="83"/>
      <c r="E659" s="83"/>
      <c r="F659" s="83"/>
      <c r="G659" s="83"/>
      <c r="H659" s="83"/>
      <c r="I659" s="83"/>
      <c r="J659" s="83"/>
      <c r="K659" s="83"/>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50"/>
      <c r="AN659" s="50"/>
      <c r="AO659" s="50"/>
      <c r="AP659" s="50"/>
      <c r="AQ659" s="50"/>
    </row>
    <row r="660" spans="1:43" s="48" customFormat="1" x14ac:dyDescent="0.25">
      <c r="A660" s="83"/>
      <c r="B660" s="83"/>
      <c r="C660" s="83"/>
      <c r="D660" s="83"/>
      <c r="E660" s="83"/>
      <c r="F660" s="83"/>
      <c r="G660" s="83"/>
      <c r="H660" s="83"/>
      <c r="I660" s="83"/>
      <c r="J660" s="83"/>
      <c r="K660" s="83"/>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50"/>
      <c r="AN660" s="50"/>
      <c r="AO660" s="50"/>
      <c r="AP660" s="50"/>
      <c r="AQ660" s="50"/>
    </row>
    <row r="661" spans="1:43" s="48" customFormat="1" x14ac:dyDescent="0.25">
      <c r="A661" s="83"/>
      <c r="B661" s="83"/>
      <c r="C661" s="83"/>
      <c r="D661" s="83"/>
      <c r="E661" s="83"/>
      <c r="F661" s="83"/>
      <c r="G661" s="83"/>
      <c r="H661" s="83"/>
      <c r="I661" s="83"/>
      <c r="J661" s="83"/>
      <c r="K661" s="83"/>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50"/>
      <c r="AN661" s="50"/>
      <c r="AO661" s="50"/>
      <c r="AP661" s="50"/>
      <c r="AQ661" s="50"/>
    </row>
    <row r="662" spans="1:43" s="48" customFormat="1" x14ac:dyDescent="0.25">
      <c r="A662" s="83"/>
      <c r="B662" s="83"/>
      <c r="C662" s="83"/>
      <c r="D662" s="83"/>
      <c r="E662" s="83"/>
      <c r="F662" s="83"/>
      <c r="G662" s="83"/>
      <c r="H662" s="83"/>
      <c r="I662" s="83"/>
      <c r="J662" s="83"/>
      <c r="K662" s="83"/>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50"/>
      <c r="AN662" s="50"/>
      <c r="AO662" s="50"/>
      <c r="AP662" s="50"/>
      <c r="AQ662" s="50"/>
    </row>
    <row r="663" spans="1:43" s="48" customFormat="1" x14ac:dyDescent="0.25">
      <c r="A663" s="83"/>
      <c r="B663" s="83"/>
      <c r="C663" s="83"/>
      <c r="D663" s="83"/>
      <c r="E663" s="83"/>
      <c r="F663" s="83"/>
      <c r="G663" s="83"/>
      <c r="H663" s="83"/>
      <c r="I663" s="83"/>
      <c r="J663" s="83"/>
      <c r="K663" s="83"/>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50"/>
      <c r="AN663" s="50"/>
      <c r="AO663" s="50"/>
      <c r="AP663" s="50"/>
      <c r="AQ663" s="50"/>
    </row>
    <row r="664" spans="1:43" s="48" customFormat="1" x14ac:dyDescent="0.25">
      <c r="A664" s="83"/>
      <c r="B664" s="83"/>
      <c r="C664" s="83"/>
      <c r="D664" s="83"/>
      <c r="E664" s="83"/>
      <c r="F664" s="83"/>
      <c r="G664" s="83"/>
      <c r="H664" s="83"/>
      <c r="I664" s="83"/>
      <c r="J664" s="83"/>
      <c r="K664" s="83"/>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50"/>
      <c r="AN664" s="50"/>
      <c r="AO664" s="50"/>
      <c r="AP664" s="50"/>
      <c r="AQ664" s="50"/>
    </row>
    <row r="665" spans="1:43" s="48" customFormat="1" x14ac:dyDescent="0.25">
      <c r="A665" s="83"/>
      <c r="B665" s="83"/>
      <c r="C665" s="83"/>
      <c r="D665" s="83"/>
      <c r="E665" s="83"/>
      <c r="F665" s="83"/>
      <c r="G665" s="83"/>
      <c r="H665" s="83"/>
      <c r="I665" s="83"/>
      <c r="J665" s="83"/>
      <c r="K665" s="83"/>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50"/>
      <c r="AN665" s="50"/>
      <c r="AO665" s="50"/>
      <c r="AP665" s="50"/>
      <c r="AQ665" s="50"/>
    </row>
    <row r="666" spans="1:43" s="48" customFormat="1" x14ac:dyDescent="0.25">
      <c r="A666" s="83"/>
      <c r="B666" s="83"/>
      <c r="C666" s="83"/>
      <c r="D666" s="83"/>
      <c r="E666" s="83"/>
      <c r="F666" s="83"/>
      <c r="G666" s="83"/>
      <c r="H666" s="83"/>
      <c r="I666" s="83"/>
      <c r="J666" s="83"/>
      <c r="K666" s="83"/>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50"/>
      <c r="AN666" s="50"/>
      <c r="AO666" s="50"/>
      <c r="AP666" s="50"/>
      <c r="AQ666" s="50"/>
    </row>
    <row r="667" spans="1:43" s="48" customFormat="1" x14ac:dyDescent="0.25">
      <c r="A667" s="83"/>
      <c r="B667" s="83"/>
      <c r="C667" s="83"/>
      <c r="D667" s="83"/>
      <c r="E667" s="83"/>
      <c r="F667" s="83"/>
      <c r="G667" s="83"/>
      <c r="H667" s="83"/>
      <c r="I667" s="83"/>
      <c r="J667" s="83"/>
      <c r="K667" s="83"/>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50"/>
      <c r="AN667" s="50"/>
      <c r="AO667" s="50"/>
      <c r="AP667" s="50"/>
      <c r="AQ667" s="50"/>
    </row>
    <row r="668" spans="1:43" s="48" customFormat="1" x14ac:dyDescent="0.25">
      <c r="A668" s="83"/>
      <c r="B668" s="83"/>
      <c r="C668" s="83"/>
      <c r="D668" s="83"/>
      <c r="E668" s="83"/>
      <c r="F668" s="83"/>
      <c r="G668" s="83"/>
      <c r="H668" s="83"/>
      <c r="I668" s="83"/>
      <c r="J668" s="83"/>
      <c r="K668" s="83"/>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50"/>
      <c r="AN668" s="50"/>
      <c r="AO668" s="50"/>
      <c r="AP668" s="50"/>
      <c r="AQ668" s="50"/>
    </row>
    <row r="669" spans="1:43" s="48" customFormat="1" x14ac:dyDescent="0.25">
      <c r="A669" s="83"/>
      <c r="B669" s="83"/>
      <c r="C669" s="83"/>
      <c r="D669" s="83"/>
      <c r="E669" s="83"/>
      <c r="F669" s="83"/>
      <c r="G669" s="83"/>
      <c r="H669" s="83"/>
      <c r="I669" s="83"/>
      <c r="J669" s="83"/>
      <c r="K669" s="83"/>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50"/>
      <c r="AN669" s="50"/>
      <c r="AO669" s="50"/>
      <c r="AP669" s="50"/>
      <c r="AQ669" s="50"/>
    </row>
    <row r="670" spans="1:43" s="48" customFormat="1" x14ac:dyDescent="0.25">
      <c r="A670" s="83"/>
      <c r="B670" s="83"/>
      <c r="C670" s="83"/>
      <c r="D670" s="83"/>
      <c r="E670" s="83"/>
      <c r="F670" s="83"/>
      <c r="G670" s="83"/>
      <c r="H670" s="83"/>
      <c r="I670" s="83"/>
      <c r="J670" s="83"/>
      <c r="K670" s="83"/>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50"/>
      <c r="AN670" s="50"/>
      <c r="AO670" s="50"/>
      <c r="AP670" s="50"/>
      <c r="AQ670" s="50"/>
    </row>
    <row r="671" spans="1:43" s="48" customFormat="1" x14ac:dyDescent="0.25">
      <c r="A671" s="83"/>
      <c r="B671" s="83"/>
      <c r="C671" s="83"/>
      <c r="D671" s="83"/>
      <c r="E671" s="83"/>
      <c r="F671" s="83"/>
      <c r="G671" s="83"/>
      <c r="H671" s="83"/>
      <c r="I671" s="83"/>
      <c r="J671" s="83"/>
      <c r="K671" s="83"/>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50"/>
      <c r="AN671" s="50"/>
      <c r="AO671" s="50"/>
      <c r="AP671" s="50"/>
      <c r="AQ671" s="50"/>
    </row>
    <row r="672" spans="1:43" s="48" customFormat="1" x14ac:dyDescent="0.25">
      <c r="A672" s="83"/>
      <c r="B672" s="83"/>
      <c r="C672" s="83"/>
      <c r="D672" s="83"/>
      <c r="E672" s="83"/>
      <c r="F672" s="83"/>
      <c r="G672" s="83"/>
      <c r="H672" s="83"/>
      <c r="I672" s="83"/>
      <c r="J672" s="83"/>
      <c r="K672" s="83"/>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50"/>
      <c r="AN672" s="50"/>
      <c r="AO672" s="50"/>
      <c r="AP672" s="50"/>
      <c r="AQ672" s="50"/>
    </row>
    <row r="673" spans="1:43" s="48" customFormat="1" x14ac:dyDescent="0.25">
      <c r="A673" s="83"/>
      <c r="B673" s="83"/>
      <c r="C673" s="83"/>
      <c r="D673" s="83"/>
      <c r="E673" s="83"/>
      <c r="F673" s="83"/>
      <c r="G673" s="83"/>
      <c r="H673" s="83"/>
      <c r="I673" s="83"/>
      <c r="J673" s="83"/>
      <c r="K673" s="83"/>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50"/>
      <c r="AN673" s="50"/>
      <c r="AO673" s="50"/>
      <c r="AP673" s="50"/>
      <c r="AQ673" s="50"/>
    </row>
    <row r="674" spans="1:43" s="48" customFormat="1" x14ac:dyDescent="0.25">
      <c r="A674" s="83"/>
      <c r="B674" s="83"/>
      <c r="C674" s="83"/>
      <c r="D674" s="83"/>
      <c r="E674" s="83"/>
      <c r="F674" s="83"/>
      <c r="G674" s="83"/>
      <c r="H674" s="83"/>
      <c r="I674" s="83"/>
      <c r="J674" s="83"/>
      <c r="K674" s="83"/>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50"/>
      <c r="AN674" s="50"/>
      <c r="AO674" s="50"/>
      <c r="AP674" s="50"/>
      <c r="AQ674" s="50"/>
    </row>
    <row r="675" spans="1:43" s="48" customFormat="1" x14ac:dyDescent="0.25">
      <c r="A675" s="83"/>
      <c r="B675" s="83"/>
      <c r="C675" s="83"/>
      <c r="D675" s="83"/>
      <c r="E675" s="83"/>
      <c r="F675" s="83"/>
      <c r="G675" s="83"/>
      <c r="H675" s="83"/>
      <c r="I675" s="83"/>
      <c r="J675" s="83"/>
      <c r="K675" s="83"/>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50"/>
      <c r="AN675" s="50"/>
      <c r="AO675" s="50"/>
      <c r="AP675" s="50"/>
      <c r="AQ675" s="50"/>
    </row>
    <row r="676" spans="1:43" s="48" customFormat="1" x14ac:dyDescent="0.25">
      <c r="A676" s="83"/>
      <c r="B676" s="83"/>
      <c r="C676" s="83"/>
      <c r="D676" s="83"/>
      <c r="E676" s="83"/>
      <c r="F676" s="83"/>
      <c r="G676" s="83"/>
      <c r="H676" s="83"/>
      <c r="I676" s="83"/>
      <c r="J676" s="83"/>
      <c r="K676" s="83"/>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50"/>
      <c r="AN676" s="50"/>
      <c r="AO676" s="50"/>
      <c r="AP676" s="50"/>
      <c r="AQ676" s="50"/>
    </row>
    <row r="677" spans="1:43" s="48" customFormat="1" x14ac:dyDescent="0.25">
      <c r="A677" s="83"/>
      <c r="B677" s="83"/>
      <c r="C677" s="83"/>
      <c r="D677" s="83"/>
      <c r="E677" s="83"/>
      <c r="F677" s="83"/>
      <c r="G677" s="83"/>
      <c r="H677" s="83"/>
      <c r="I677" s="83"/>
      <c r="J677" s="83"/>
      <c r="K677" s="83"/>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50"/>
      <c r="AN677" s="50"/>
      <c r="AO677" s="50"/>
      <c r="AP677" s="50"/>
      <c r="AQ677" s="50"/>
    </row>
    <row r="678" spans="1:43" s="48" customFormat="1" x14ac:dyDescent="0.25">
      <c r="A678" s="83"/>
      <c r="B678" s="83"/>
      <c r="C678" s="83"/>
      <c r="D678" s="83"/>
      <c r="E678" s="83"/>
      <c r="F678" s="83"/>
      <c r="G678" s="83"/>
      <c r="H678" s="83"/>
      <c r="I678" s="83"/>
      <c r="J678" s="83"/>
      <c r="K678" s="83"/>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50"/>
      <c r="AN678" s="50"/>
      <c r="AO678" s="50"/>
      <c r="AP678" s="50"/>
      <c r="AQ678" s="50"/>
    </row>
    <row r="679" spans="1:43" s="48" customFormat="1" x14ac:dyDescent="0.25">
      <c r="A679" s="83"/>
      <c r="B679" s="83"/>
      <c r="C679" s="83"/>
      <c r="D679" s="83"/>
      <c r="E679" s="83"/>
      <c r="F679" s="83"/>
      <c r="G679" s="83"/>
      <c r="H679" s="83"/>
      <c r="I679" s="83"/>
      <c r="J679" s="83"/>
      <c r="K679" s="83"/>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50"/>
      <c r="AN679" s="50"/>
      <c r="AO679" s="50"/>
      <c r="AP679" s="50"/>
      <c r="AQ679" s="50"/>
    </row>
    <row r="680" spans="1:43" s="48" customFormat="1" x14ac:dyDescent="0.25">
      <c r="A680" s="83"/>
      <c r="B680" s="83"/>
      <c r="C680" s="83"/>
      <c r="D680" s="83"/>
      <c r="E680" s="83"/>
      <c r="F680" s="83"/>
      <c r="G680" s="83"/>
      <c r="H680" s="83"/>
      <c r="I680" s="83"/>
      <c r="J680" s="83"/>
      <c r="K680" s="83"/>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50"/>
      <c r="AN680" s="50"/>
      <c r="AO680" s="50"/>
      <c r="AP680" s="50"/>
      <c r="AQ680" s="50"/>
    </row>
    <row r="681" spans="1:43" s="48" customFormat="1" x14ac:dyDescent="0.25">
      <c r="A681" s="83"/>
      <c r="B681" s="83"/>
      <c r="C681" s="83"/>
      <c r="D681" s="83"/>
      <c r="E681" s="83"/>
      <c r="F681" s="83"/>
      <c r="G681" s="83"/>
      <c r="H681" s="83"/>
      <c r="I681" s="83"/>
      <c r="J681" s="83"/>
      <c r="K681" s="83"/>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50"/>
      <c r="AN681" s="50"/>
      <c r="AO681" s="50"/>
      <c r="AP681" s="50"/>
      <c r="AQ681" s="50"/>
    </row>
    <row r="682" spans="1:43" s="48" customFormat="1" x14ac:dyDescent="0.25">
      <c r="A682" s="83"/>
      <c r="B682" s="83"/>
      <c r="C682" s="83"/>
      <c r="D682" s="83"/>
      <c r="E682" s="83"/>
      <c r="F682" s="83"/>
      <c r="G682" s="83"/>
      <c r="H682" s="83"/>
      <c r="I682" s="83"/>
      <c r="J682" s="83"/>
      <c r="K682" s="83"/>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50"/>
      <c r="AN682" s="50"/>
      <c r="AO682" s="50"/>
      <c r="AP682" s="50"/>
      <c r="AQ682" s="50"/>
    </row>
    <row r="683" spans="1:43" s="48" customFormat="1" x14ac:dyDescent="0.25">
      <c r="A683" s="83"/>
      <c r="B683" s="83"/>
      <c r="C683" s="83"/>
      <c r="D683" s="83"/>
      <c r="E683" s="83"/>
      <c r="F683" s="83"/>
      <c r="G683" s="83"/>
      <c r="H683" s="83"/>
      <c r="I683" s="83"/>
      <c r="J683" s="83"/>
      <c r="K683" s="83"/>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50"/>
      <c r="AN683" s="50"/>
      <c r="AO683" s="50"/>
      <c r="AP683" s="50"/>
      <c r="AQ683" s="50"/>
    </row>
    <row r="684" spans="1:43" s="48" customFormat="1" x14ac:dyDescent="0.25">
      <c r="A684" s="83"/>
      <c r="B684" s="83"/>
      <c r="C684" s="83"/>
      <c r="D684" s="83"/>
      <c r="E684" s="83"/>
      <c r="F684" s="83"/>
      <c r="G684" s="83"/>
      <c r="H684" s="83"/>
      <c r="I684" s="83"/>
      <c r="J684" s="83"/>
      <c r="K684" s="83"/>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50"/>
      <c r="AN684" s="50"/>
      <c r="AO684" s="50"/>
      <c r="AP684" s="50"/>
      <c r="AQ684" s="50"/>
    </row>
    <row r="685" spans="1:43" s="48" customFormat="1" x14ac:dyDescent="0.25">
      <c r="A685" s="83"/>
      <c r="B685" s="83"/>
      <c r="C685" s="83"/>
      <c r="D685" s="83"/>
      <c r="E685" s="83"/>
      <c r="F685" s="83"/>
      <c r="G685" s="83"/>
      <c r="H685" s="83"/>
      <c r="I685" s="83"/>
      <c r="J685" s="83"/>
      <c r="K685" s="83"/>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50"/>
      <c r="AN685" s="50"/>
      <c r="AO685" s="50"/>
      <c r="AP685" s="50"/>
      <c r="AQ685" s="50"/>
    </row>
    <row r="686" spans="1:43" s="48" customFormat="1" x14ac:dyDescent="0.25">
      <c r="A686" s="83"/>
      <c r="B686" s="83"/>
      <c r="C686" s="83"/>
      <c r="D686" s="83"/>
      <c r="E686" s="83"/>
      <c r="F686" s="83"/>
      <c r="G686" s="83"/>
      <c r="H686" s="83"/>
      <c r="I686" s="83"/>
      <c r="J686" s="83"/>
      <c r="K686" s="83"/>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50"/>
      <c r="AN686" s="50"/>
      <c r="AO686" s="50"/>
      <c r="AP686" s="50"/>
      <c r="AQ686" s="50"/>
    </row>
    <row r="687" spans="1:43" s="48" customFormat="1" x14ac:dyDescent="0.25">
      <c r="A687" s="83"/>
      <c r="B687" s="83"/>
      <c r="C687" s="83"/>
      <c r="D687" s="83"/>
      <c r="E687" s="83"/>
      <c r="F687" s="83"/>
      <c r="G687" s="83"/>
      <c r="H687" s="83"/>
      <c r="I687" s="83"/>
      <c r="J687" s="83"/>
      <c r="K687" s="83"/>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50"/>
      <c r="AN687" s="50"/>
      <c r="AO687" s="50"/>
      <c r="AP687" s="50"/>
      <c r="AQ687" s="50"/>
    </row>
    <row r="688" spans="1:43" s="48" customFormat="1" x14ac:dyDescent="0.25">
      <c r="A688" s="83"/>
      <c r="B688" s="83"/>
      <c r="C688" s="83"/>
      <c r="D688" s="83"/>
      <c r="E688" s="83"/>
      <c r="F688" s="83"/>
      <c r="G688" s="83"/>
      <c r="H688" s="83"/>
      <c r="I688" s="83"/>
      <c r="J688" s="83"/>
      <c r="K688" s="83"/>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50"/>
      <c r="AN688" s="50"/>
      <c r="AO688" s="50"/>
      <c r="AP688" s="50"/>
      <c r="AQ688" s="50"/>
    </row>
    <row r="689" spans="1:43" s="48" customFormat="1" x14ac:dyDescent="0.25">
      <c r="A689" s="83"/>
      <c r="B689" s="83"/>
      <c r="C689" s="83"/>
      <c r="D689" s="83"/>
      <c r="E689" s="83"/>
      <c r="F689" s="83"/>
      <c r="G689" s="83"/>
      <c r="H689" s="83"/>
      <c r="I689" s="83"/>
      <c r="J689" s="83"/>
      <c r="K689" s="83"/>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50"/>
      <c r="AN689" s="50"/>
      <c r="AO689" s="50"/>
      <c r="AP689" s="50"/>
      <c r="AQ689" s="50"/>
    </row>
    <row r="690" spans="1:43" s="48" customFormat="1" x14ac:dyDescent="0.25">
      <c r="A690" s="83"/>
      <c r="B690" s="83"/>
      <c r="C690" s="83"/>
      <c r="D690" s="83"/>
      <c r="E690" s="83"/>
      <c r="F690" s="83"/>
      <c r="G690" s="83"/>
      <c r="H690" s="83"/>
      <c r="I690" s="83"/>
      <c r="J690" s="83"/>
      <c r="K690" s="83"/>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50"/>
      <c r="AN690" s="50"/>
      <c r="AO690" s="50"/>
      <c r="AP690" s="50"/>
      <c r="AQ690" s="50"/>
    </row>
    <row r="691" spans="1:43" s="48" customFormat="1" x14ac:dyDescent="0.25">
      <c r="A691" s="83"/>
      <c r="B691" s="83"/>
      <c r="C691" s="83"/>
      <c r="D691" s="83"/>
      <c r="E691" s="83"/>
      <c r="F691" s="83"/>
      <c r="G691" s="83"/>
      <c r="H691" s="83"/>
      <c r="I691" s="83"/>
      <c r="J691" s="83"/>
      <c r="K691" s="83"/>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50"/>
      <c r="AN691" s="50"/>
      <c r="AO691" s="50"/>
      <c r="AP691" s="50"/>
      <c r="AQ691" s="50"/>
    </row>
    <row r="692" spans="1:43" s="48" customFormat="1" x14ac:dyDescent="0.25">
      <c r="A692" s="83"/>
      <c r="B692" s="83"/>
      <c r="C692" s="83"/>
      <c r="D692" s="83"/>
      <c r="E692" s="83"/>
      <c r="F692" s="83"/>
      <c r="G692" s="83"/>
      <c r="H692" s="83"/>
      <c r="I692" s="83"/>
      <c r="J692" s="83"/>
      <c r="K692" s="83"/>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50"/>
      <c r="AN692" s="50"/>
      <c r="AO692" s="50"/>
      <c r="AP692" s="50"/>
      <c r="AQ692" s="50"/>
    </row>
    <row r="693" spans="1:43" s="48" customFormat="1" x14ac:dyDescent="0.25">
      <c r="A693" s="83"/>
      <c r="B693" s="83"/>
      <c r="C693" s="83"/>
      <c r="D693" s="83"/>
      <c r="E693" s="83"/>
      <c r="F693" s="83"/>
      <c r="G693" s="83"/>
      <c r="H693" s="83"/>
      <c r="I693" s="83"/>
      <c r="J693" s="83"/>
      <c r="K693" s="83"/>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50"/>
      <c r="AN693" s="50"/>
      <c r="AO693" s="50"/>
      <c r="AP693" s="50"/>
      <c r="AQ693" s="50"/>
    </row>
    <row r="694" spans="1:43" s="48" customFormat="1" x14ac:dyDescent="0.25">
      <c r="A694" s="83"/>
      <c r="B694" s="83"/>
      <c r="C694" s="83"/>
      <c r="D694" s="83"/>
      <c r="E694" s="83"/>
      <c r="F694" s="83"/>
      <c r="G694" s="83"/>
      <c r="H694" s="83"/>
      <c r="I694" s="83"/>
      <c r="J694" s="83"/>
      <c r="K694" s="83"/>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50"/>
      <c r="AN694" s="50"/>
      <c r="AO694" s="50"/>
      <c r="AP694" s="50"/>
      <c r="AQ694" s="50"/>
    </row>
    <row r="695" spans="1:43" s="48" customFormat="1" x14ac:dyDescent="0.25">
      <c r="A695" s="83"/>
      <c r="B695" s="83"/>
      <c r="C695" s="83"/>
      <c r="D695" s="83"/>
      <c r="E695" s="83"/>
      <c r="F695" s="83"/>
      <c r="G695" s="83"/>
      <c r="H695" s="83"/>
      <c r="I695" s="83"/>
      <c r="J695" s="83"/>
      <c r="K695" s="83"/>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50"/>
      <c r="AN695" s="50"/>
      <c r="AO695" s="50"/>
      <c r="AP695" s="50"/>
      <c r="AQ695" s="50"/>
    </row>
    <row r="696" spans="1:43" s="48" customFormat="1" x14ac:dyDescent="0.25">
      <c r="A696" s="83"/>
      <c r="B696" s="83"/>
      <c r="C696" s="83"/>
      <c r="D696" s="83"/>
      <c r="E696" s="83"/>
      <c r="F696" s="83"/>
      <c r="G696" s="83"/>
      <c r="H696" s="83"/>
      <c r="I696" s="83"/>
      <c r="J696" s="83"/>
      <c r="K696" s="83"/>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50"/>
      <c r="AN696" s="50"/>
      <c r="AO696" s="50"/>
      <c r="AP696" s="50"/>
      <c r="AQ696" s="50"/>
    </row>
    <row r="697" spans="1:43" s="48" customFormat="1" x14ac:dyDescent="0.25">
      <c r="A697" s="83"/>
      <c r="B697" s="83"/>
      <c r="C697" s="83"/>
      <c r="D697" s="83"/>
      <c r="E697" s="83"/>
      <c r="F697" s="83"/>
      <c r="G697" s="83"/>
      <c r="H697" s="83"/>
      <c r="I697" s="83"/>
      <c r="J697" s="83"/>
      <c r="K697" s="83"/>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50"/>
      <c r="AN697" s="50"/>
      <c r="AO697" s="50"/>
      <c r="AP697" s="50"/>
      <c r="AQ697" s="50"/>
    </row>
    <row r="698" spans="1:43" s="48" customFormat="1" x14ac:dyDescent="0.25">
      <c r="A698" s="83"/>
      <c r="B698" s="83"/>
      <c r="C698" s="83"/>
      <c r="D698" s="83"/>
      <c r="E698" s="83"/>
      <c r="F698" s="83"/>
      <c r="G698" s="83"/>
      <c r="H698" s="83"/>
      <c r="I698" s="83"/>
      <c r="J698" s="83"/>
      <c r="K698" s="83"/>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50"/>
      <c r="AN698" s="50"/>
      <c r="AO698" s="50"/>
      <c r="AP698" s="50"/>
      <c r="AQ698" s="50"/>
    </row>
    <row r="699" spans="1:43" s="48" customFormat="1" x14ac:dyDescent="0.25">
      <c r="A699" s="83"/>
      <c r="B699" s="83"/>
      <c r="C699" s="83"/>
      <c r="D699" s="83"/>
      <c r="E699" s="83"/>
      <c r="F699" s="83"/>
      <c r="G699" s="83"/>
      <c r="H699" s="83"/>
      <c r="I699" s="83"/>
      <c r="J699" s="83"/>
      <c r="K699" s="83"/>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50"/>
      <c r="AN699" s="50"/>
      <c r="AO699" s="50"/>
      <c r="AP699" s="50"/>
      <c r="AQ699" s="50"/>
    </row>
    <row r="700" spans="1:43" s="48" customFormat="1" x14ac:dyDescent="0.25">
      <c r="A700" s="83"/>
      <c r="B700" s="83"/>
      <c r="C700" s="83"/>
      <c r="D700" s="83"/>
      <c r="E700" s="83"/>
      <c r="F700" s="83"/>
      <c r="G700" s="83"/>
      <c r="H700" s="83"/>
      <c r="I700" s="83"/>
      <c r="J700" s="83"/>
      <c r="K700" s="83"/>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50"/>
      <c r="AN700" s="50"/>
      <c r="AO700" s="50"/>
      <c r="AP700" s="50"/>
      <c r="AQ700" s="50"/>
    </row>
    <row r="701" spans="1:43" s="48" customFormat="1" x14ac:dyDescent="0.25">
      <c r="A701" s="83"/>
      <c r="B701" s="83"/>
      <c r="C701" s="83"/>
      <c r="D701" s="83"/>
      <c r="E701" s="83"/>
      <c r="F701" s="83"/>
      <c r="G701" s="83"/>
      <c r="H701" s="83"/>
      <c r="I701" s="83"/>
      <c r="J701" s="83"/>
      <c r="K701" s="83"/>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50"/>
      <c r="AN701" s="50"/>
      <c r="AO701" s="50"/>
      <c r="AP701" s="50"/>
      <c r="AQ701" s="50"/>
    </row>
    <row r="702" spans="1:43" s="48" customFormat="1" x14ac:dyDescent="0.25">
      <c r="A702" s="83"/>
      <c r="B702" s="83"/>
      <c r="C702" s="83"/>
      <c r="D702" s="83"/>
      <c r="E702" s="83"/>
      <c r="F702" s="83"/>
      <c r="G702" s="83"/>
      <c r="H702" s="83"/>
      <c r="I702" s="83"/>
      <c r="J702" s="83"/>
      <c r="K702" s="83"/>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50"/>
      <c r="AN702" s="50"/>
      <c r="AO702" s="50"/>
      <c r="AP702" s="50"/>
      <c r="AQ702" s="50"/>
    </row>
    <row r="703" spans="1:43" s="48" customFormat="1" x14ac:dyDescent="0.25">
      <c r="A703" s="83"/>
      <c r="B703" s="83"/>
      <c r="C703" s="83"/>
      <c r="D703" s="83"/>
      <c r="E703" s="83"/>
      <c r="F703" s="83"/>
      <c r="G703" s="83"/>
      <c r="H703" s="83"/>
      <c r="I703" s="83"/>
      <c r="J703" s="83"/>
      <c r="K703" s="83"/>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50"/>
      <c r="AN703" s="50"/>
      <c r="AO703" s="50"/>
      <c r="AP703" s="50"/>
      <c r="AQ703" s="50"/>
    </row>
    <row r="704" spans="1:43" s="48" customFormat="1" x14ac:dyDescent="0.25">
      <c r="A704" s="83"/>
      <c r="B704" s="83"/>
      <c r="C704" s="83"/>
      <c r="D704" s="83"/>
      <c r="E704" s="83"/>
      <c r="F704" s="83"/>
      <c r="G704" s="83"/>
      <c r="H704" s="83"/>
      <c r="I704" s="83"/>
      <c r="J704" s="83"/>
      <c r="K704" s="83"/>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50"/>
      <c r="AN704" s="50"/>
      <c r="AO704" s="50"/>
      <c r="AP704" s="50"/>
      <c r="AQ704" s="50"/>
    </row>
    <row r="705" spans="1:43" s="48" customFormat="1" x14ac:dyDescent="0.25">
      <c r="A705" s="83"/>
      <c r="B705" s="83"/>
      <c r="C705" s="83"/>
      <c r="D705" s="83"/>
      <c r="E705" s="83"/>
      <c r="F705" s="83"/>
      <c r="G705" s="83"/>
      <c r="H705" s="83"/>
      <c r="I705" s="83"/>
      <c r="J705" s="83"/>
      <c r="K705" s="83"/>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50"/>
      <c r="AN705" s="50"/>
      <c r="AO705" s="50"/>
      <c r="AP705" s="50"/>
      <c r="AQ705" s="50"/>
    </row>
    <row r="706" spans="1:43" s="48" customFormat="1" x14ac:dyDescent="0.25">
      <c r="A706" s="83"/>
      <c r="B706" s="83"/>
      <c r="C706" s="83"/>
      <c r="D706" s="83"/>
      <c r="E706" s="83"/>
      <c r="F706" s="83"/>
      <c r="G706" s="83"/>
      <c r="H706" s="83"/>
      <c r="I706" s="83"/>
      <c r="J706" s="83"/>
      <c r="K706" s="83"/>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50"/>
      <c r="AN706" s="50"/>
      <c r="AO706" s="50"/>
      <c r="AP706" s="50"/>
      <c r="AQ706" s="50"/>
    </row>
    <row r="707" spans="1:43" s="48" customFormat="1" x14ac:dyDescent="0.25">
      <c r="A707" s="83"/>
      <c r="B707" s="83"/>
      <c r="C707" s="83"/>
      <c r="D707" s="83"/>
      <c r="E707" s="83"/>
      <c r="F707" s="83"/>
      <c r="G707" s="83"/>
      <c r="H707" s="83"/>
      <c r="I707" s="83"/>
      <c r="J707" s="83"/>
      <c r="K707" s="83"/>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50"/>
      <c r="AN707" s="50"/>
      <c r="AO707" s="50"/>
      <c r="AP707" s="50"/>
      <c r="AQ707" s="50"/>
    </row>
    <row r="708" spans="1:43" s="48" customFormat="1" x14ac:dyDescent="0.25">
      <c r="A708" s="83"/>
      <c r="B708" s="83"/>
      <c r="C708" s="83"/>
      <c r="D708" s="83"/>
      <c r="E708" s="83"/>
      <c r="F708" s="83"/>
      <c r="G708" s="83"/>
      <c r="H708" s="83"/>
      <c r="I708" s="83"/>
      <c r="J708" s="83"/>
      <c r="K708" s="83"/>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50"/>
      <c r="AN708" s="50"/>
      <c r="AO708" s="50"/>
      <c r="AP708" s="50"/>
      <c r="AQ708" s="50"/>
    </row>
    <row r="709" spans="1:43" s="48" customFormat="1" x14ac:dyDescent="0.25">
      <c r="A709" s="83"/>
      <c r="B709" s="83"/>
      <c r="C709" s="83"/>
      <c r="D709" s="83"/>
      <c r="E709" s="83"/>
      <c r="F709" s="83"/>
      <c r="G709" s="83"/>
      <c r="H709" s="83"/>
      <c r="I709" s="83"/>
      <c r="J709" s="83"/>
      <c r="K709" s="83"/>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50"/>
      <c r="AN709" s="50"/>
      <c r="AO709" s="50"/>
      <c r="AP709" s="50"/>
      <c r="AQ709" s="50"/>
    </row>
    <row r="710" spans="1:43" s="48" customFormat="1" x14ac:dyDescent="0.25">
      <c r="A710" s="83"/>
      <c r="B710" s="83"/>
      <c r="C710" s="83"/>
      <c r="D710" s="83"/>
      <c r="E710" s="83"/>
      <c r="F710" s="83"/>
      <c r="G710" s="83"/>
      <c r="H710" s="83"/>
      <c r="I710" s="83"/>
      <c r="J710" s="83"/>
      <c r="K710" s="83"/>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50"/>
      <c r="AN710" s="50"/>
      <c r="AO710" s="50"/>
      <c r="AP710" s="50"/>
      <c r="AQ710" s="50"/>
    </row>
    <row r="711" spans="1:43" s="48" customFormat="1" x14ac:dyDescent="0.25">
      <c r="A711" s="83"/>
      <c r="B711" s="83"/>
      <c r="C711" s="83"/>
      <c r="D711" s="83"/>
      <c r="E711" s="83"/>
      <c r="F711" s="83"/>
      <c r="G711" s="83"/>
      <c r="H711" s="83"/>
      <c r="I711" s="83"/>
      <c r="J711" s="83"/>
      <c r="K711" s="83"/>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50"/>
      <c r="AN711" s="50"/>
      <c r="AO711" s="50"/>
      <c r="AP711" s="50"/>
      <c r="AQ711" s="50"/>
    </row>
    <row r="712" spans="1:43" s="48" customFormat="1" x14ac:dyDescent="0.25">
      <c r="A712" s="83"/>
      <c r="B712" s="83"/>
      <c r="C712" s="83"/>
      <c r="D712" s="83"/>
      <c r="E712" s="83"/>
      <c r="F712" s="83"/>
      <c r="G712" s="83"/>
      <c r="H712" s="83"/>
      <c r="I712" s="83"/>
      <c r="J712" s="83"/>
      <c r="K712" s="83"/>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50"/>
      <c r="AN712" s="50"/>
      <c r="AO712" s="50"/>
      <c r="AP712" s="50"/>
      <c r="AQ712" s="50"/>
    </row>
    <row r="713" spans="1:43" s="48" customFormat="1" x14ac:dyDescent="0.25">
      <c r="A713" s="83"/>
      <c r="B713" s="83"/>
      <c r="C713" s="83"/>
      <c r="D713" s="83"/>
      <c r="E713" s="83"/>
      <c r="F713" s="83"/>
      <c r="G713" s="83"/>
      <c r="H713" s="83"/>
      <c r="I713" s="83"/>
      <c r="J713" s="83"/>
      <c r="K713" s="83"/>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50"/>
      <c r="AN713" s="50"/>
      <c r="AO713" s="50"/>
      <c r="AP713" s="50"/>
      <c r="AQ713" s="50"/>
    </row>
    <row r="714" spans="1:43" s="48" customFormat="1" x14ac:dyDescent="0.25">
      <c r="A714" s="83"/>
      <c r="B714" s="83"/>
      <c r="C714" s="83"/>
      <c r="D714" s="83"/>
      <c r="E714" s="83"/>
      <c r="F714" s="83"/>
      <c r="G714" s="83"/>
      <c r="H714" s="83"/>
      <c r="I714" s="83"/>
      <c r="J714" s="83"/>
      <c r="K714" s="83"/>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50"/>
      <c r="AN714" s="50"/>
      <c r="AO714" s="50"/>
      <c r="AP714" s="50"/>
      <c r="AQ714" s="50"/>
    </row>
    <row r="715" spans="1:43" s="48" customFormat="1" x14ac:dyDescent="0.25">
      <c r="A715" s="83"/>
      <c r="B715" s="83"/>
      <c r="C715" s="83"/>
      <c r="D715" s="83"/>
      <c r="E715" s="83"/>
      <c r="F715" s="83"/>
      <c r="G715" s="83"/>
      <c r="H715" s="83"/>
      <c r="I715" s="83"/>
      <c r="J715" s="83"/>
      <c r="K715" s="83"/>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50"/>
      <c r="AN715" s="50"/>
      <c r="AO715" s="50"/>
      <c r="AP715" s="50"/>
      <c r="AQ715" s="50"/>
    </row>
    <row r="716" spans="1:43" s="48" customFormat="1" x14ac:dyDescent="0.25">
      <c r="A716" s="83"/>
      <c r="B716" s="83"/>
      <c r="C716" s="83"/>
      <c r="D716" s="83"/>
      <c r="E716" s="83"/>
      <c r="F716" s="83"/>
      <c r="G716" s="83"/>
      <c r="H716" s="83"/>
      <c r="I716" s="83"/>
      <c r="J716" s="83"/>
      <c r="K716" s="83"/>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50"/>
      <c r="AN716" s="50"/>
      <c r="AO716" s="50"/>
      <c r="AP716" s="50"/>
      <c r="AQ716" s="50"/>
    </row>
    <row r="717" spans="1:43" s="48" customFormat="1" x14ac:dyDescent="0.25">
      <c r="A717" s="83"/>
      <c r="B717" s="83"/>
      <c r="C717" s="83"/>
      <c r="D717" s="83"/>
      <c r="E717" s="83"/>
      <c r="F717" s="83"/>
      <c r="G717" s="83"/>
      <c r="H717" s="83"/>
      <c r="I717" s="83"/>
      <c r="J717" s="83"/>
      <c r="K717" s="83"/>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50"/>
      <c r="AN717" s="50"/>
      <c r="AO717" s="50"/>
      <c r="AP717" s="50"/>
      <c r="AQ717" s="50"/>
    </row>
    <row r="718" spans="1:43" s="48" customFormat="1" x14ac:dyDescent="0.25">
      <c r="A718" s="83"/>
      <c r="B718" s="83"/>
      <c r="C718" s="83"/>
      <c r="D718" s="83"/>
      <c r="E718" s="83"/>
      <c r="F718" s="83"/>
      <c r="G718" s="83"/>
      <c r="H718" s="83"/>
      <c r="I718" s="83"/>
      <c r="J718" s="83"/>
      <c r="K718" s="83"/>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50"/>
      <c r="AN718" s="50"/>
      <c r="AO718" s="50"/>
      <c r="AP718" s="50"/>
      <c r="AQ718" s="50"/>
    </row>
    <row r="719" spans="1:43" s="48" customFormat="1" x14ac:dyDescent="0.25">
      <c r="A719" s="83"/>
      <c r="B719" s="83"/>
      <c r="C719" s="83"/>
      <c r="D719" s="83"/>
      <c r="E719" s="83"/>
      <c r="F719" s="83"/>
      <c r="G719" s="83"/>
      <c r="H719" s="83"/>
      <c r="I719" s="83"/>
      <c r="J719" s="83"/>
      <c r="K719" s="83"/>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50"/>
      <c r="AN719" s="50"/>
      <c r="AO719" s="50"/>
      <c r="AP719" s="50"/>
      <c r="AQ719" s="50"/>
    </row>
    <row r="720" spans="1:43" s="48" customFormat="1" x14ac:dyDescent="0.25">
      <c r="A720" s="83"/>
      <c r="B720" s="83"/>
      <c r="C720" s="83"/>
      <c r="D720" s="83"/>
      <c r="E720" s="83"/>
      <c r="F720" s="83"/>
      <c r="G720" s="83"/>
      <c r="H720" s="83"/>
      <c r="I720" s="83"/>
      <c r="J720" s="83"/>
      <c r="K720" s="83"/>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50"/>
      <c r="AN720" s="50"/>
      <c r="AO720" s="50"/>
      <c r="AP720" s="50"/>
      <c r="AQ720" s="50"/>
    </row>
    <row r="721" spans="1:43" s="48" customFormat="1" x14ac:dyDescent="0.25">
      <c r="A721" s="83"/>
      <c r="B721" s="83"/>
      <c r="C721" s="83"/>
      <c r="D721" s="83"/>
      <c r="E721" s="83"/>
      <c r="F721" s="83"/>
      <c r="G721" s="83"/>
      <c r="H721" s="83"/>
      <c r="I721" s="83"/>
      <c r="J721" s="83"/>
      <c r="K721" s="83"/>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50"/>
      <c r="AN721" s="50"/>
      <c r="AO721" s="50"/>
      <c r="AP721" s="50"/>
      <c r="AQ721" s="50"/>
    </row>
    <row r="722" spans="1:43" s="48" customFormat="1" x14ac:dyDescent="0.25">
      <c r="A722" s="83"/>
      <c r="B722" s="83"/>
      <c r="C722" s="83"/>
      <c r="D722" s="83"/>
      <c r="E722" s="83"/>
      <c r="F722" s="83"/>
      <c r="G722" s="83"/>
      <c r="H722" s="83"/>
      <c r="I722" s="83"/>
      <c r="J722" s="83"/>
      <c r="K722" s="83"/>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50"/>
      <c r="AN722" s="50"/>
      <c r="AO722" s="50"/>
      <c r="AP722" s="50"/>
      <c r="AQ722" s="50"/>
    </row>
    <row r="723" spans="1:43" s="48" customFormat="1" x14ac:dyDescent="0.25">
      <c r="A723" s="83"/>
      <c r="B723" s="83"/>
      <c r="C723" s="83"/>
      <c r="D723" s="83"/>
      <c r="E723" s="83"/>
      <c r="F723" s="83"/>
      <c r="G723" s="83"/>
      <c r="H723" s="83"/>
      <c r="I723" s="83"/>
      <c r="J723" s="83"/>
      <c r="K723" s="83"/>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50"/>
      <c r="AN723" s="50"/>
      <c r="AO723" s="50"/>
      <c r="AP723" s="50"/>
      <c r="AQ723" s="50"/>
    </row>
    <row r="724" spans="1:43" s="48" customFormat="1" x14ac:dyDescent="0.25">
      <c r="A724" s="83"/>
      <c r="B724" s="83"/>
      <c r="C724" s="83"/>
      <c r="D724" s="83"/>
      <c r="E724" s="83"/>
      <c r="F724" s="83"/>
      <c r="G724" s="83"/>
      <c r="H724" s="83"/>
      <c r="I724" s="83"/>
      <c r="J724" s="83"/>
      <c r="K724" s="83"/>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50"/>
      <c r="AN724" s="50"/>
      <c r="AO724" s="50"/>
      <c r="AP724" s="50"/>
      <c r="AQ724" s="50"/>
    </row>
    <row r="725" spans="1:43" s="48" customFormat="1" x14ac:dyDescent="0.25">
      <c r="A725" s="83"/>
      <c r="B725" s="83"/>
      <c r="C725" s="83"/>
      <c r="D725" s="83"/>
      <c r="E725" s="83"/>
      <c r="F725" s="83"/>
      <c r="G725" s="83"/>
      <c r="H725" s="83"/>
      <c r="I725" s="83"/>
      <c r="J725" s="83"/>
      <c r="K725" s="83"/>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50"/>
      <c r="AN725" s="50"/>
      <c r="AO725" s="50"/>
      <c r="AP725" s="50"/>
      <c r="AQ725" s="50"/>
    </row>
    <row r="726" spans="1:43" s="48" customFormat="1" x14ac:dyDescent="0.25">
      <c r="A726" s="83"/>
      <c r="B726" s="83"/>
      <c r="C726" s="83"/>
      <c r="D726" s="83"/>
      <c r="E726" s="83"/>
      <c r="F726" s="83"/>
      <c r="G726" s="83"/>
      <c r="H726" s="83"/>
      <c r="I726" s="83"/>
      <c r="J726" s="83"/>
      <c r="K726" s="83"/>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50"/>
      <c r="AN726" s="50"/>
      <c r="AO726" s="50"/>
      <c r="AP726" s="50"/>
      <c r="AQ726" s="50"/>
    </row>
    <row r="727" spans="1:43" s="48" customFormat="1" x14ac:dyDescent="0.25">
      <c r="A727" s="83"/>
      <c r="B727" s="83"/>
      <c r="C727" s="83"/>
      <c r="D727" s="83"/>
      <c r="E727" s="83"/>
      <c r="F727" s="83"/>
      <c r="G727" s="83"/>
      <c r="H727" s="83"/>
      <c r="I727" s="83"/>
      <c r="J727" s="83"/>
      <c r="K727" s="83"/>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50"/>
      <c r="AN727" s="50"/>
      <c r="AO727" s="50"/>
      <c r="AP727" s="50"/>
      <c r="AQ727" s="50"/>
    </row>
    <row r="728" spans="1:43" s="48" customFormat="1" x14ac:dyDescent="0.25">
      <c r="A728" s="83"/>
      <c r="B728" s="83"/>
      <c r="C728" s="83"/>
      <c r="D728" s="83"/>
      <c r="E728" s="83"/>
      <c r="F728" s="83"/>
      <c r="G728" s="83"/>
      <c r="H728" s="83"/>
      <c r="I728" s="83"/>
      <c r="J728" s="83"/>
      <c r="K728" s="83"/>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50"/>
      <c r="AN728" s="50"/>
      <c r="AO728" s="50"/>
      <c r="AP728" s="50"/>
      <c r="AQ728" s="50"/>
    </row>
    <row r="729" spans="1:43" s="48" customFormat="1" x14ac:dyDescent="0.25">
      <c r="A729" s="83"/>
      <c r="B729" s="83"/>
      <c r="C729" s="83"/>
      <c r="D729" s="83"/>
      <c r="E729" s="83"/>
      <c r="F729" s="83"/>
      <c r="G729" s="83"/>
      <c r="H729" s="83"/>
      <c r="I729" s="83"/>
      <c r="J729" s="83"/>
      <c r="K729" s="83"/>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50"/>
      <c r="AN729" s="50"/>
      <c r="AO729" s="50"/>
      <c r="AP729" s="50"/>
      <c r="AQ729" s="50"/>
    </row>
    <row r="730" spans="1:43" s="48" customFormat="1" x14ac:dyDescent="0.25">
      <c r="A730" s="83"/>
      <c r="B730" s="83"/>
      <c r="C730" s="83"/>
      <c r="D730" s="83"/>
      <c r="E730" s="83"/>
      <c r="F730" s="83"/>
      <c r="G730" s="83"/>
      <c r="H730" s="83"/>
      <c r="I730" s="83"/>
      <c r="J730" s="83"/>
      <c r="K730" s="83"/>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50"/>
      <c r="AN730" s="50"/>
      <c r="AO730" s="50"/>
      <c r="AP730" s="50"/>
      <c r="AQ730" s="50"/>
    </row>
    <row r="731" spans="1:43" s="48" customFormat="1" x14ac:dyDescent="0.25">
      <c r="A731" s="83"/>
      <c r="B731" s="83"/>
      <c r="C731" s="83"/>
      <c r="D731" s="83"/>
      <c r="E731" s="83"/>
      <c r="F731" s="83"/>
      <c r="G731" s="83"/>
      <c r="H731" s="83"/>
      <c r="I731" s="83"/>
      <c r="J731" s="83"/>
      <c r="K731" s="83"/>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50"/>
      <c r="AN731" s="50"/>
      <c r="AO731" s="50"/>
      <c r="AP731" s="50"/>
      <c r="AQ731" s="50"/>
    </row>
    <row r="732" spans="1:43" s="48" customFormat="1" x14ac:dyDescent="0.25">
      <c r="A732" s="83"/>
      <c r="B732" s="83"/>
      <c r="C732" s="83"/>
      <c r="D732" s="83"/>
      <c r="E732" s="83"/>
      <c r="F732" s="83"/>
      <c r="G732" s="83"/>
      <c r="H732" s="83"/>
      <c r="I732" s="83"/>
      <c r="J732" s="83"/>
      <c r="K732" s="83"/>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50"/>
      <c r="AN732" s="50"/>
      <c r="AO732" s="50"/>
      <c r="AP732" s="50"/>
      <c r="AQ732" s="50"/>
    </row>
    <row r="733" spans="1:43" s="48" customFormat="1" x14ac:dyDescent="0.25">
      <c r="A733" s="83"/>
      <c r="B733" s="83"/>
      <c r="C733" s="83"/>
      <c r="D733" s="83"/>
      <c r="E733" s="83"/>
      <c r="F733" s="83"/>
      <c r="G733" s="83"/>
      <c r="H733" s="83"/>
      <c r="I733" s="83"/>
      <c r="J733" s="83"/>
      <c r="K733" s="83"/>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50"/>
      <c r="AN733" s="50"/>
      <c r="AO733" s="50"/>
      <c r="AP733" s="50"/>
      <c r="AQ733" s="50"/>
    </row>
    <row r="734" spans="1:43" s="48" customFormat="1" x14ac:dyDescent="0.25">
      <c r="A734" s="83"/>
      <c r="B734" s="83"/>
      <c r="C734" s="83"/>
      <c r="D734" s="83"/>
      <c r="E734" s="83"/>
      <c r="F734" s="83"/>
      <c r="G734" s="83"/>
      <c r="H734" s="83"/>
      <c r="I734" s="83"/>
      <c r="J734" s="83"/>
      <c r="K734" s="83"/>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50"/>
      <c r="AN734" s="50"/>
      <c r="AO734" s="50"/>
      <c r="AP734" s="50"/>
      <c r="AQ734" s="50"/>
    </row>
    <row r="735" spans="1:43" s="48" customFormat="1" x14ac:dyDescent="0.25">
      <c r="A735" s="83"/>
      <c r="B735" s="83"/>
      <c r="C735" s="83"/>
      <c r="D735" s="83"/>
      <c r="E735" s="83"/>
      <c r="F735" s="83"/>
      <c r="G735" s="83"/>
      <c r="H735" s="83"/>
      <c r="I735" s="83"/>
      <c r="J735" s="83"/>
      <c r="K735" s="83"/>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50"/>
      <c r="AN735" s="50"/>
      <c r="AO735" s="50"/>
      <c r="AP735" s="50"/>
      <c r="AQ735" s="50"/>
    </row>
    <row r="736" spans="1:43" s="48" customFormat="1" x14ac:dyDescent="0.25">
      <c r="A736" s="83"/>
      <c r="B736" s="83"/>
      <c r="C736" s="83"/>
      <c r="D736" s="83"/>
      <c r="E736" s="83"/>
      <c r="F736" s="83"/>
      <c r="G736" s="83"/>
      <c r="H736" s="83"/>
      <c r="I736" s="83"/>
      <c r="J736" s="83"/>
      <c r="K736" s="83"/>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50"/>
      <c r="AN736" s="50"/>
      <c r="AO736" s="50"/>
      <c r="AP736" s="50"/>
      <c r="AQ736" s="50"/>
    </row>
    <row r="737" spans="1:43" s="48" customFormat="1" x14ac:dyDescent="0.25">
      <c r="A737" s="83"/>
      <c r="B737" s="83"/>
      <c r="C737" s="83"/>
      <c r="D737" s="83"/>
      <c r="E737" s="83"/>
      <c r="F737" s="83"/>
      <c r="G737" s="83"/>
      <c r="H737" s="83"/>
      <c r="I737" s="83"/>
      <c r="J737" s="83"/>
      <c r="K737" s="83"/>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50"/>
      <c r="AN737" s="50"/>
      <c r="AO737" s="50"/>
      <c r="AP737" s="50"/>
      <c r="AQ737" s="50"/>
    </row>
    <row r="738" spans="1:43" s="48" customFormat="1" x14ac:dyDescent="0.25">
      <c r="A738" s="83"/>
      <c r="B738" s="83"/>
      <c r="C738" s="83"/>
      <c r="D738" s="83"/>
      <c r="E738" s="83"/>
      <c r="F738" s="83"/>
      <c r="G738" s="83"/>
      <c r="H738" s="83"/>
      <c r="I738" s="83"/>
      <c r="J738" s="83"/>
      <c r="K738" s="83"/>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50"/>
      <c r="AN738" s="50"/>
      <c r="AO738" s="50"/>
      <c r="AP738" s="50"/>
      <c r="AQ738" s="50"/>
    </row>
    <row r="739" spans="1:43" s="48" customFormat="1" x14ac:dyDescent="0.25">
      <c r="A739" s="83"/>
      <c r="B739" s="83"/>
      <c r="C739" s="83"/>
      <c r="D739" s="83"/>
      <c r="E739" s="83"/>
      <c r="F739" s="83"/>
      <c r="G739" s="83"/>
      <c r="H739" s="83"/>
      <c r="I739" s="83"/>
      <c r="J739" s="83"/>
      <c r="K739" s="83"/>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50"/>
      <c r="AN739" s="50"/>
      <c r="AO739" s="50"/>
      <c r="AP739" s="50"/>
      <c r="AQ739" s="50"/>
    </row>
    <row r="740" spans="1:43" s="48" customFormat="1" x14ac:dyDescent="0.25">
      <c r="A740" s="83"/>
      <c r="B740" s="83"/>
      <c r="C740" s="83"/>
      <c r="D740" s="83"/>
      <c r="E740" s="83"/>
      <c r="F740" s="83"/>
      <c r="G740" s="83"/>
      <c r="H740" s="83"/>
      <c r="I740" s="83"/>
      <c r="J740" s="83"/>
      <c r="K740" s="83"/>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50"/>
      <c r="AN740" s="50"/>
      <c r="AO740" s="50"/>
      <c r="AP740" s="50"/>
      <c r="AQ740" s="50"/>
    </row>
    <row r="741" spans="1:43" s="48" customFormat="1" x14ac:dyDescent="0.25">
      <c r="A741" s="83"/>
      <c r="B741" s="83"/>
      <c r="C741" s="83"/>
      <c r="D741" s="83"/>
      <c r="E741" s="83"/>
      <c r="F741" s="83"/>
      <c r="G741" s="83"/>
      <c r="H741" s="83"/>
      <c r="I741" s="83"/>
      <c r="J741" s="83"/>
      <c r="K741" s="83"/>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50"/>
      <c r="AN741" s="50"/>
      <c r="AO741" s="50"/>
      <c r="AP741" s="50"/>
      <c r="AQ741" s="50"/>
    </row>
    <row r="742" spans="1:43" s="48" customFormat="1" x14ac:dyDescent="0.25">
      <c r="A742" s="83"/>
      <c r="B742" s="83"/>
      <c r="C742" s="83"/>
      <c r="D742" s="83"/>
      <c r="E742" s="83"/>
      <c r="F742" s="83"/>
      <c r="G742" s="83"/>
      <c r="H742" s="83"/>
      <c r="I742" s="83"/>
      <c r="J742" s="83"/>
      <c r="K742" s="83"/>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50"/>
      <c r="AN742" s="50"/>
      <c r="AO742" s="50"/>
      <c r="AP742" s="50"/>
      <c r="AQ742" s="50"/>
    </row>
    <row r="743" spans="1:43" s="48" customFormat="1" x14ac:dyDescent="0.25">
      <c r="A743" s="83"/>
      <c r="B743" s="83"/>
      <c r="C743" s="83"/>
      <c r="D743" s="83"/>
      <c r="E743" s="83"/>
      <c r="F743" s="83"/>
      <c r="G743" s="83"/>
      <c r="H743" s="83"/>
      <c r="I743" s="83"/>
      <c r="J743" s="83"/>
      <c r="K743" s="83"/>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50"/>
      <c r="AN743" s="50"/>
      <c r="AO743" s="50"/>
      <c r="AP743" s="50"/>
      <c r="AQ743" s="50"/>
    </row>
    <row r="744" spans="1:43" s="48" customFormat="1" x14ac:dyDescent="0.25">
      <c r="A744" s="83"/>
      <c r="B744" s="83"/>
      <c r="C744" s="83"/>
      <c r="D744" s="83"/>
      <c r="E744" s="83"/>
      <c r="F744" s="83"/>
      <c r="G744" s="83"/>
      <c r="H744" s="83"/>
      <c r="I744" s="83"/>
      <c r="J744" s="83"/>
      <c r="K744" s="83"/>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50"/>
      <c r="AN744" s="50"/>
      <c r="AO744" s="50"/>
      <c r="AP744" s="50"/>
      <c r="AQ744" s="50"/>
    </row>
    <row r="745" spans="1:43" s="48" customFormat="1" x14ac:dyDescent="0.25">
      <c r="A745" s="83"/>
      <c r="B745" s="83"/>
      <c r="C745" s="83"/>
      <c r="D745" s="83"/>
      <c r="E745" s="83"/>
      <c r="F745" s="83"/>
      <c r="G745" s="83"/>
      <c r="H745" s="83"/>
      <c r="I745" s="83"/>
      <c r="J745" s="83"/>
      <c r="K745" s="83"/>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50"/>
      <c r="AN745" s="50"/>
      <c r="AO745" s="50"/>
      <c r="AP745" s="50"/>
      <c r="AQ745" s="50"/>
    </row>
    <row r="746" spans="1:43" s="48" customFormat="1" x14ac:dyDescent="0.25">
      <c r="A746" s="83"/>
      <c r="B746" s="83"/>
      <c r="C746" s="83"/>
      <c r="D746" s="83"/>
      <c r="E746" s="83"/>
      <c r="F746" s="83"/>
      <c r="G746" s="83"/>
      <c r="H746" s="83"/>
      <c r="I746" s="83"/>
      <c r="J746" s="83"/>
      <c r="K746" s="83"/>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50"/>
      <c r="AN746" s="50"/>
      <c r="AO746" s="50"/>
      <c r="AP746" s="50"/>
      <c r="AQ746" s="50"/>
    </row>
    <row r="747" spans="1:43" s="48" customFormat="1" x14ac:dyDescent="0.25">
      <c r="A747" s="83"/>
      <c r="B747" s="83"/>
      <c r="C747" s="83"/>
      <c r="D747" s="83"/>
      <c r="E747" s="83"/>
      <c r="F747" s="83"/>
      <c r="G747" s="83"/>
      <c r="H747" s="83"/>
      <c r="I747" s="83"/>
      <c r="J747" s="83"/>
      <c r="K747" s="83"/>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50"/>
      <c r="AN747" s="50"/>
      <c r="AO747" s="50"/>
      <c r="AP747" s="50"/>
      <c r="AQ747" s="50"/>
    </row>
    <row r="748" spans="1:43" s="48" customFormat="1" x14ac:dyDescent="0.25">
      <c r="A748" s="83"/>
      <c r="B748" s="83"/>
      <c r="C748" s="83"/>
      <c r="D748" s="83"/>
      <c r="E748" s="83"/>
      <c r="F748" s="83"/>
      <c r="G748" s="83"/>
      <c r="H748" s="83"/>
      <c r="I748" s="83"/>
      <c r="J748" s="83"/>
      <c r="K748" s="83"/>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50"/>
      <c r="AN748" s="50"/>
      <c r="AO748" s="50"/>
      <c r="AP748" s="50"/>
      <c r="AQ748" s="50"/>
    </row>
    <row r="749" spans="1:43" s="48" customFormat="1" x14ac:dyDescent="0.25">
      <c r="A749" s="83"/>
      <c r="B749" s="83"/>
      <c r="C749" s="83"/>
      <c r="D749" s="83"/>
      <c r="E749" s="83"/>
      <c r="F749" s="83"/>
      <c r="G749" s="83"/>
      <c r="H749" s="83"/>
      <c r="I749" s="83"/>
      <c r="J749" s="83"/>
      <c r="K749" s="83"/>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50"/>
      <c r="AN749" s="50"/>
      <c r="AO749" s="50"/>
      <c r="AP749" s="50"/>
      <c r="AQ749" s="50"/>
    </row>
    <row r="750" spans="1:43" s="48" customFormat="1" x14ac:dyDescent="0.25">
      <c r="A750" s="83"/>
      <c r="B750" s="83"/>
      <c r="C750" s="83"/>
      <c r="D750" s="83"/>
      <c r="E750" s="83"/>
      <c r="F750" s="83"/>
      <c r="G750" s="83"/>
      <c r="H750" s="83"/>
      <c r="I750" s="83"/>
      <c r="J750" s="83"/>
      <c r="K750" s="83"/>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50"/>
      <c r="AN750" s="50"/>
      <c r="AO750" s="50"/>
      <c r="AP750" s="50"/>
      <c r="AQ750" s="50"/>
    </row>
    <row r="751" spans="1:43" s="48" customFormat="1" x14ac:dyDescent="0.25">
      <c r="A751" s="83"/>
      <c r="B751" s="83"/>
      <c r="C751" s="83"/>
      <c r="D751" s="83"/>
      <c r="E751" s="83"/>
      <c r="F751" s="83"/>
      <c r="G751" s="83"/>
      <c r="H751" s="83"/>
      <c r="I751" s="83"/>
      <c r="J751" s="83"/>
      <c r="K751" s="83"/>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50"/>
      <c r="AN751" s="50"/>
      <c r="AO751" s="50"/>
      <c r="AP751" s="50"/>
      <c r="AQ751" s="50"/>
    </row>
    <row r="752" spans="1:43" s="48" customFormat="1" x14ac:dyDescent="0.25">
      <c r="A752" s="83"/>
      <c r="B752" s="83"/>
      <c r="C752" s="83"/>
      <c r="D752" s="83"/>
      <c r="E752" s="83"/>
      <c r="F752" s="83"/>
      <c r="G752" s="83"/>
      <c r="H752" s="83"/>
      <c r="I752" s="83"/>
      <c r="J752" s="83"/>
      <c r="K752" s="83"/>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50"/>
      <c r="AN752" s="50"/>
      <c r="AO752" s="50"/>
      <c r="AP752" s="50"/>
      <c r="AQ752" s="50"/>
    </row>
    <row r="753" spans="1:43" s="48" customFormat="1" x14ac:dyDescent="0.25">
      <c r="A753" s="83"/>
      <c r="B753" s="83"/>
      <c r="C753" s="83"/>
      <c r="D753" s="83"/>
      <c r="E753" s="83"/>
      <c r="F753" s="83"/>
      <c r="G753" s="83"/>
      <c r="H753" s="83"/>
      <c r="I753" s="83"/>
      <c r="J753" s="83"/>
      <c r="K753" s="83"/>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50"/>
      <c r="AN753" s="50"/>
      <c r="AO753" s="50"/>
      <c r="AP753" s="50"/>
      <c r="AQ753" s="50"/>
    </row>
    <row r="754" spans="1:43" s="48" customFormat="1" x14ac:dyDescent="0.25">
      <c r="A754" s="83"/>
      <c r="B754" s="83"/>
      <c r="C754" s="83"/>
      <c r="D754" s="83"/>
      <c r="E754" s="83"/>
      <c r="F754" s="83"/>
      <c r="G754" s="83"/>
      <c r="H754" s="83"/>
      <c r="I754" s="83"/>
      <c r="J754" s="83"/>
      <c r="K754" s="83"/>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50"/>
      <c r="AN754" s="50"/>
      <c r="AO754" s="50"/>
      <c r="AP754" s="50"/>
      <c r="AQ754" s="50"/>
    </row>
    <row r="755" spans="1:43" s="48" customFormat="1" x14ac:dyDescent="0.25">
      <c r="A755" s="83"/>
      <c r="B755" s="83"/>
      <c r="C755" s="83"/>
      <c r="D755" s="83"/>
      <c r="E755" s="83"/>
      <c r="F755" s="83"/>
      <c r="G755" s="83"/>
      <c r="H755" s="83"/>
      <c r="I755" s="83"/>
      <c r="J755" s="83"/>
      <c r="K755" s="83"/>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50"/>
      <c r="AN755" s="50"/>
      <c r="AO755" s="50"/>
      <c r="AP755" s="50"/>
      <c r="AQ755" s="50"/>
    </row>
    <row r="756" spans="1:43" s="48" customFormat="1" x14ac:dyDescent="0.25">
      <c r="A756" s="83"/>
      <c r="B756" s="83"/>
      <c r="C756" s="83"/>
      <c r="D756" s="83"/>
      <c r="E756" s="83"/>
      <c r="F756" s="83"/>
      <c r="G756" s="83"/>
      <c r="H756" s="83"/>
      <c r="I756" s="83"/>
      <c r="J756" s="83"/>
      <c r="K756" s="83"/>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50"/>
      <c r="AN756" s="50"/>
      <c r="AO756" s="50"/>
      <c r="AP756" s="50"/>
      <c r="AQ756" s="50"/>
    </row>
    <row r="757" spans="1:43" s="48" customFormat="1" x14ac:dyDescent="0.25">
      <c r="A757" s="83"/>
      <c r="B757" s="83"/>
      <c r="C757" s="83"/>
      <c r="D757" s="83"/>
      <c r="E757" s="83"/>
      <c r="F757" s="83"/>
      <c r="G757" s="83"/>
      <c r="H757" s="83"/>
      <c r="I757" s="83"/>
      <c r="J757" s="83"/>
      <c r="K757" s="83"/>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50"/>
      <c r="AN757" s="50"/>
      <c r="AO757" s="50"/>
      <c r="AP757" s="50"/>
      <c r="AQ757" s="50"/>
    </row>
    <row r="758" spans="1:43" s="48" customFormat="1" x14ac:dyDescent="0.25">
      <c r="A758" s="83"/>
      <c r="B758" s="83"/>
      <c r="C758" s="83"/>
      <c r="D758" s="83"/>
      <c r="E758" s="83"/>
      <c r="F758" s="83"/>
      <c r="G758" s="83"/>
      <c r="H758" s="83"/>
      <c r="I758" s="83"/>
      <c r="J758" s="83"/>
      <c r="K758" s="83"/>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50"/>
      <c r="AN758" s="50"/>
      <c r="AO758" s="50"/>
      <c r="AP758" s="50"/>
      <c r="AQ758" s="50"/>
    </row>
    <row r="759" spans="1:43" s="48" customFormat="1" x14ac:dyDescent="0.25">
      <c r="A759" s="83"/>
      <c r="B759" s="83"/>
      <c r="C759" s="83"/>
      <c r="D759" s="83"/>
      <c r="E759" s="83"/>
      <c r="F759" s="83"/>
      <c r="G759" s="83"/>
      <c r="H759" s="83"/>
      <c r="I759" s="83"/>
      <c r="J759" s="83"/>
      <c r="K759" s="83"/>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50"/>
      <c r="AN759" s="50"/>
      <c r="AO759" s="50"/>
      <c r="AP759" s="50"/>
      <c r="AQ759" s="50"/>
    </row>
    <row r="760" spans="1:43" s="48" customFormat="1" x14ac:dyDescent="0.25">
      <c r="A760" s="83"/>
      <c r="B760" s="83"/>
      <c r="C760" s="83"/>
      <c r="D760" s="83"/>
      <c r="E760" s="83"/>
      <c r="F760" s="83"/>
      <c r="G760" s="83"/>
      <c r="H760" s="83"/>
      <c r="I760" s="83"/>
      <c r="J760" s="83"/>
      <c r="K760" s="83"/>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50"/>
      <c r="AN760" s="50"/>
      <c r="AO760" s="50"/>
      <c r="AP760" s="50"/>
      <c r="AQ760" s="50"/>
    </row>
    <row r="761" spans="1:43" s="48" customFormat="1" x14ac:dyDescent="0.25">
      <c r="A761" s="83"/>
      <c r="B761" s="83"/>
      <c r="C761" s="83"/>
      <c r="D761" s="83"/>
      <c r="E761" s="83"/>
      <c r="F761" s="83"/>
      <c r="G761" s="83"/>
      <c r="H761" s="83"/>
      <c r="I761" s="83"/>
      <c r="J761" s="83"/>
      <c r="K761" s="83"/>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50"/>
      <c r="AN761" s="50"/>
      <c r="AO761" s="50"/>
      <c r="AP761" s="50"/>
      <c r="AQ761" s="50"/>
    </row>
    <row r="762" spans="1:43" s="48" customFormat="1" x14ac:dyDescent="0.25">
      <c r="A762" s="83"/>
      <c r="B762" s="83"/>
      <c r="C762" s="83"/>
      <c r="D762" s="83"/>
      <c r="E762" s="83"/>
      <c r="F762" s="83"/>
      <c r="G762" s="83"/>
      <c r="H762" s="83"/>
      <c r="I762" s="83"/>
      <c r="J762" s="83"/>
      <c r="K762" s="83"/>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50"/>
      <c r="AN762" s="50"/>
      <c r="AO762" s="50"/>
      <c r="AP762" s="50"/>
      <c r="AQ762" s="50"/>
    </row>
    <row r="763" spans="1:43" s="48" customFormat="1" x14ac:dyDescent="0.25">
      <c r="A763" s="83"/>
      <c r="B763" s="83"/>
      <c r="C763" s="83"/>
      <c r="D763" s="83"/>
      <c r="E763" s="83"/>
      <c r="F763" s="83"/>
      <c r="G763" s="83"/>
      <c r="H763" s="83"/>
      <c r="I763" s="83"/>
      <c r="J763" s="83"/>
      <c r="K763" s="83"/>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50"/>
      <c r="AN763" s="50"/>
      <c r="AO763" s="50"/>
      <c r="AP763" s="50"/>
      <c r="AQ763" s="50"/>
    </row>
    <row r="764" spans="1:43" s="48" customFormat="1" x14ac:dyDescent="0.25">
      <c r="A764" s="83"/>
      <c r="B764" s="83"/>
      <c r="C764" s="83"/>
      <c r="D764" s="83"/>
      <c r="E764" s="83"/>
      <c r="F764" s="83"/>
      <c r="G764" s="83"/>
      <c r="H764" s="83"/>
      <c r="I764" s="83"/>
      <c r="J764" s="83"/>
      <c r="K764" s="83"/>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50"/>
      <c r="AN764" s="50"/>
      <c r="AO764" s="50"/>
      <c r="AP764" s="50"/>
      <c r="AQ764" s="50"/>
    </row>
    <row r="765" spans="1:43" s="48" customFormat="1" x14ac:dyDescent="0.25">
      <c r="A765" s="83"/>
      <c r="B765" s="83"/>
      <c r="C765" s="83"/>
      <c r="D765" s="83"/>
      <c r="E765" s="83"/>
      <c r="F765" s="83"/>
      <c r="G765" s="83"/>
      <c r="H765" s="83"/>
      <c r="I765" s="83"/>
      <c r="J765" s="83"/>
      <c r="K765" s="83"/>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50"/>
      <c r="AN765" s="50"/>
      <c r="AO765" s="50"/>
      <c r="AP765" s="50"/>
      <c r="AQ765" s="50"/>
    </row>
    <row r="766" spans="1:43" s="48" customFormat="1" x14ac:dyDescent="0.25">
      <c r="A766" s="83"/>
      <c r="B766" s="83"/>
      <c r="C766" s="83"/>
      <c r="D766" s="83"/>
      <c r="E766" s="83"/>
      <c r="F766" s="83"/>
      <c r="G766" s="83"/>
      <c r="H766" s="83"/>
      <c r="I766" s="83"/>
      <c r="J766" s="83"/>
      <c r="K766" s="83"/>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50"/>
      <c r="AN766" s="50"/>
      <c r="AO766" s="50"/>
      <c r="AP766" s="50"/>
      <c r="AQ766" s="50"/>
    </row>
    <row r="767" spans="1:43" s="48" customFormat="1" x14ac:dyDescent="0.25">
      <c r="A767" s="83"/>
      <c r="B767" s="83"/>
      <c r="C767" s="83"/>
      <c r="D767" s="83"/>
      <c r="E767" s="83"/>
      <c r="F767" s="83"/>
      <c r="G767" s="83"/>
      <c r="H767" s="83"/>
      <c r="I767" s="83"/>
      <c r="J767" s="83"/>
      <c r="K767" s="83"/>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50"/>
      <c r="AN767" s="50"/>
      <c r="AO767" s="50"/>
      <c r="AP767" s="50"/>
      <c r="AQ767" s="50"/>
    </row>
    <row r="768" spans="1:43" s="48" customFormat="1" x14ac:dyDescent="0.25">
      <c r="A768" s="83"/>
      <c r="B768" s="83"/>
      <c r="C768" s="83"/>
      <c r="D768" s="83"/>
      <c r="E768" s="83"/>
      <c r="F768" s="83"/>
      <c r="G768" s="83"/>
      <c r="H768" s="83"/>
      <c r="I768" s="83"/>
      <c r="J768" s="83"/>
      <c r="K768" s="83"/>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50"/>
      <c r="AN768" s="50"/>
      <c r="AO768" s="50"/>
      <c r="AP768" s="50"/>
      <c r="AQ768" s="50"/>
    </row>
    <row r="769" spans="1:43" s="48" customFormat="1" x14ac:dyDescent="0.25">
      <c r="A769" s="83"/>
      <c r="B769" s="83"/>
      <c r="C769" s="83"/>
      <c r="D769" s="83"/>
      <c r="E769" s="83"/>
      <c r="F769" s="83"/>
      <c r="G769" s="83"/>
      <c r="H769" s="83"/>
      <c r="I769" s="83"/>
      <c r="J769" s="83"/>
      <c r="K769" s="83"/>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50"/>
      <c r="AN769" s="50"/>
      <c r="AO769" s="50"/>
      <c r="AP769" s="50"/>
      <c r="AQ769" s="50"/>
    </row>
    <row r="770" spans="1:43" s="48" customFormat="1" x14ac:dyDescent="0.25">
      <c r="A770" s="83"/>
      <c r="B770" s="83"/>
      <c r="C770" s="83"/>
      <c r="D770" s="83"/>
      <c r="E770" s="83"/>
      <c r="F770" s="83"/>
      <c r="G770" s="83"/>
      <c r="H770" s="83"/>
      <c r="I770" s="83"/>
      <c r="J770" s="83"/>
      <c r="K770" s="83"/>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50"/>
      <c r="AN770" s="50"/>
      <c r="AO770" s="50"/>
      <c r="AP770" s="50"/>
      <c r="AQ770" s="50"/>
    </row>
    <row r="771" spans="1:43" s="48" customFormat="1" x14ac:dyDescent="0.25">
      <c r="A771" s="83"/>
      <c r="B771" s="83"/>
      <c r="C771" s="83"/>
      <c r="D771" s="83"/>
      <c r="E771" s="83"/>
      <c r="F771" s="83"/>
      <c r="G771" s="83"/>
      <c r="H771" s="83"/>
      <c r="I771" s="83"/>
      <c r="J771" s="83"/>
      <c r="K771" s="83"/>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50"/>
      <c r="AN771" s="50"/>
      <c r="AO771" s="50"/>
      <c r="AP771" s="50"/>
      <c r="AQ771" s="50"/>
    </row>
    <row r="772" spans="1:43" s="48" customFormat="1" x14ac:dyDescent="0.25">
      <c r="A772" s="83"/>
      <c r="B772" s="83"/>
      <c r="C772" s="83"/>
      <c r="D772" s="83"/>
      <c r="E772" s="83"/>
      <c r="F772" s="83"/>
      <c r="G772" s="83"/>
      <c r="H772" s="83"/>
      <c r="I772" s="83"/>
      <c r="J772" s="83"/>
      <c r="K772" s="83"/>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50"/>
      <c r="AN772" s="50"/>
      <c r="AO772" s="50"/>
      <c r="AP772" s="50"/>
      <c r="AQ772" s="50"/>
    </row>
    <row r="773" spans="1:43" s="48" customFormat="1" x14ac:dyDescent="0.25">
      <c r="A773" s="83"/>
      <c r="B773" s="83"/>
      <c r="C773" s="83"/>
      <c r="D773" s="83"/>
      <c r="E773" s="83"/>
      <c r="F773" s="83"/>
      <c r="G773" s="83"/>
      <c r="H773" s="83"/>
      <c r="I773" s="83"/>
      <c r="J773" s="83"/>
      <c r="K773" s="83"/>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50"/>
      <c r="AN773" s="50"/>
      <c r="AO773" s="50"/>
      <c r="AP773" s="50"/>
      <c r="AQ773" s="50"/>
    </row>
    <row r="774" spans="1:43" s="48" customFormat="1" x14ac:dyDescent="0.25">
      <c r="A774" s="83"/>
      <c r="B774" s="83"/>
      <c r="C774" s="83"/>
      <c r="D774" s="83"/>
      <c r="E774" s="83"/>
      <c r="F774" s="83"/>
      <c r="G774" s="83"/>
      <c r="H774" s="83"/>
      <c r="I774" s="83"/>
      <c r="J774" s="83"/>
      <c r="K774" s="83"/>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50"/>
      <c r="AN774" s="50"/>
      <c r="AO774" s="50"/>
      <c r="AP774" s="50"/>
      <c r="AQ774" s="50"/>
    </row>
    <row r="775" spans="1:43" s="48" customFormat="1" x14ac:dyDescent="0.25">
      <c r="A775" s="83"/>
      <c r="B775" s="83"/>
      <c r="C775" s="83"/>
      <c r="D775" s="83"/>
      <c r="E775" s="83"/>
      <c r="F775" s="83"/>
      <c r="G775" s="83"/>
      <c r="H775" s="83"/>
      <c r="I775" s="83"/>
      <c r="J775" s="83"/>
      <c r="K775" s="83"/>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50"/>
      <c r="AN775" s="50"/>
      <c r="AO775" s="50"/>
      <c r="AP775" s="50"/>
      <c r="AQ775" s="50"/>
    </row>
    <row r="776" spans="1:43" s="48" customFormat="1" x14ac:dyDescent="0.25">
      <c r="A776" s="83"/>
      <c r="B776" s="83"/>
      <c r="C776" s="83"/>
      <c r="D776" s="83"/>
      <c r="E776" s="83"/>
      <c r="F776" s="83"/>
      <c r="G776" s="83"/>
      <c r="H776" s="83"/>
      <c r="I776" s="83"/>
      <c r="J776" s="83"/>
      <c r="K776" s="83"/>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50"/>
      <c r="AN776" s="50"/>
      <c r="AO776" s="50"/>
      <c r="AP776" s="50"/>
      <c r="AQ776" s="50"/>
    </row>
    <row r="777" spans="1:43" s="48" customFormat="1" x14ac:dyDescent="0.25">
      <c r="A777" s="83"/>
      <c r="B777" s="83"/>
      <c r="C777" s="83"/>
      <c r="D777" s="83"/>
      <c r="E777" s="83"/>
      <c r="F777" s="83"/>
      <c r="G777" s="83"/>
      <c r="H777" s="83"/>
      <c r="I777" s="83"/>
      <c r="J777" s="83"/>
      <c r="K777" s="83"/>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50"/>
      <c r="AN777" s="50"/>
      <c r="AO777" s="50"/>
      <c r="AP777" s="50"/>
      <c r="AQ777" s="50"/>
    </row>
    <row r="778" spans="1:43" s="48" customFormat="1" x14ac:dyDescent="0.25">
      <c r="A778" s="83"/>
      <c r="B778" s="83"/>
      <c r="C778" s="83"/>
      <c r="D778" s="83"/>
      <c r="E778" s="83"/>
      <c r="F778" s="83"/>
      <c r="G778" s="83"/>
      <c r="H778" s="83"/>
      <c r="I778" s="83"/>
      <c r="J778" s="83"/>
      <c r="K778" s="83"/>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50"/>
      <c r="AN778" s="50"/>
      <c r="AO778" s="50"/>
      <c r="AP778" s="50"/>
      <c r="AQ778" s="50"/>
    </row>
    <row r="779" spans="1:43" s="48" customFormat="1" x14ac:dyDescent="0.25">
      <c r="A779" s="83"/>
      <c r="B779" s="83"/>
      <c r="C779" s="83"/>
      <c r="D779" s="83"/>
      <c r="E779" s="83"/>
      <c r="F779" s="83"/>
      <c r="G779" s="83"/>
      <c r="H779" s="83"/>
      <c r="I779" s="83"/>
      <c r="J779" s="83"/>
      <c r="K779" s="83"/>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50"/>
      <c r="AN779" s="50"/>
      <c r="AO779" s="50"/>
      <c r="AP779" s="50"/>
      <c r="AQ779" s="50"/>
    </row>
    <row r="780" spans="1:43" s="48" customFormat="1" x14ac:dyDescent="0.25">
      <c r="A780" s="83"/>
      <c r="B780" s="83"/>
      <c r="C780" s="83"/>
      <c r="D780" s="83"/>
      <c r="E780" s="83"/>
      <c r="F780" s="83"/>
      <c r="G780" s="83"/>
      <c r="H780" s="83"/>
      <c r="I780" s="83"/>
      <c r="J780" s="83"/>
      <c r="K780" s="83"/>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50"/>
      <c r="AN780" s="50"/>
      <c r="AO780" s="50"/>
      <c r="AP780" s="50"/>
      <c r="AQ780" s="50"/>
    </row>
    <row r="781" spans="1:43" s="48" customFormat="1" x14ac:dyDescent="0.25">
      <c r="A781" s="83"/>
      <c r="B781" s="83"/>
      <c r="C781" s="83"/>
      <c r="D781" s="83"/>
      <c r="E781" s="83"/>
      <c r="F781" s="83"/>
      <c r="G781" s="83"/>
      <c r="H781" s="83"/>
      <c r="I781" s="83"/>
      <c r="J781" s="83"/>
      <c r="K781" s="83"/>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50"/>
      <c r="AN781" s="50"/>
      <c r="AO781" s="50"/>
      <c r="AP781" s="50"/>
      <c r="AQ781" s="50"/>
    </row>
    <row r="782" spans="1:43" s="48" customFormat="1" x14ac:dyDescent="0.25">
      <c r="A782" s="83"/>
      <c r="B782" s="83"/>
      <c r="C782" s="83"/>
      <c r="D782" s="83"/>
      <c r="E782" s="83"/>
      <c r="F782" s="83"/>
      <c r="G782" s="83"/>
      <c r="H782" s="83"/>
      <c r="I782" s="83"/>
      <c r="J782" s="83"/>
      <c r="K782" s="83"/>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50"/>
      <c r="AN782" s="50"/>
      <c r="AO782" s="50"/>
      <c r="AP782" s="50"/>
      <c r="AQ782" s="50"/>
    </row>
    <row r="783" spans="1:43" s="48" customFormat="1" x14ac:dyDescent="0.25">
      <c r="A783" s="83"/>
      <c r="B783" s="83"/>
      <c r="C783" s="83"/>
      <c r="D783" s="83"/>
      <c r="E783" s="83"/>
      <c r="F783" s="83"/>
      <c r="G783" s="83"/>
      <c r="H783" s="83"/>
      <c r="I783" s="83"/>
      <c r="J783" s="83"/>
      <c r="K783" s="83"/>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50"/>
      <c r="AN783" s="50"/>
      <c r="AO783" s="50"/>
      <c r="AP783" s="50"/>
      <c r="AQ783" s="50"/>
    </row>
    <row r="784" spans="1:43" s="48" customFormat="1" x14ac:dyDescent="0.25">
      <c r="A784" s="83"/>
      <c r="B784" s="83"/>
      <c r="C784" s="83"/>
      <c r="D784" s="83"/>
      <c r="E784" s="83"/>
      <c r="F784" s="83"/>
      <c r="G784" s="83"/>
      <c r="H784" s="83"/>
      <c r="I784" s="83"/>
      <c r="J784" s="83"/>
      <c r="K784" s="83"/>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50"/>
      <c r="AN784" s="50"/>
      <c r="AO784" s="50"/>
      <c r="AP784" s="50"/>
      <c r="AQ784" s="50"/>
    </row>
    <row r="785" spans="1:43" s="48" customFormat="1" x14ac:dyDescent="0.25">
      <c r="A785" s="83"/>
      <c r="B785" s="83"/>
      <c r="C785" s="83"/>
      <c r="D785" s="83"/>
      <c r="E785" s="83"/>
      <c r="F785" s="83"/>
      <c r="G785" s="83"/>
      <c r="H785" s="83"/>
      <c r="I785" s="83"/>
      <c r="J785" s="83"/>
      <c r="K785" s="83"/>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50"/>
      <c r="AN785" s="50"/>
      <c r="AO785" s="50"/>
      <c r="AP785" s="50"/>
      <c r="AQ785" s="50"/>
    </row>
    <row r="786" spans="1:43" s="48" customFormat="1" x14ac:dyDescent="0.25">
      <c r="A786" s="83"/>
      <c r="B786" s="83"/>
      <c r="C786" s="83"/>
      <c r="D786" s="83"/>
      <c r="E786" s="83"/>
      <c r="F786" s="83"/>
      <c r="G786" s="83"/>
      <c r="H786" s="83"/>
      <c r="I786" s="83"/>
      <c r="J786" s="83"/>
      <c r="K786" s="83"/>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50"/>
      <c r="AN786" s="50"/>
      <c r="AO786" s="50"/>
      <c r="AP786" s="50"/>
      <c r="AQ786" s="50"/>
    </row>
    <row r="787" spans="1:43" s="48" customFormat="1" x14ac:dyDescent="0.25">
      <c r="A787" s="83"/>
      <c r="B787" s="83"/>
      <c r="C787" s="83"/>
      <c r="D787" s="83"/>
      <c r="E787" s="83"/>
      <c r="F787" s="83"/>
      <c r="G787" s="83"/>
      <c r="H787" s="83"/>
      <c r="I787" s="83"/>
      <c r="J787" s="83"/>
      <c r="K787" s="83"/>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50"/>
      <c r="AN787" s="50"/>
      <c r="AO787" s="50"/>
      <c r="AP787" s="50"/>
      <c r="AQ787" s="50"/>
    </row>
    <row r="788" spans="1:43" s="48" customFormat="1" x14ac:dyDescent="0.25">
      <c r="A788" s="83"/>
      <c r="B788" s="83"/>
      <c r="C788" s="83"/>
      <c r="D788" s="83"/>
      <c r="E788" s="83"/>
      <c r="F788" s="83"/>
      <c r="G788" s="83"/>
      <c r="H788" s="83"/>
      <c r="I788" s="83"/>
      <c r="J788" s="83"/>
      <c r="K788" s="83"/>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50"/>
      <c r="AN788" s="50"/>
      <c r="AO788" s="50"/>
      <c r="AP788" s="50"/>
      <c r="AQ788" s="50"/>
    </row>
    <row r="789" spans="1:43" s="48" customFormat="1" x14ac:dyDescent="0.25">
      <c r="A789" s="83"/>
      <c r="B789" s="83"/>
      <c r="C789" s="83"/>
      <c r="D789" s="83"/>
      <c r="E789" s="83"/>
      <c r="F789" s="83"/>
      <c r="G789" s="83"/>
      <c r="H789" s="83"/>
      <c r="I789" s="83"/>
      <c r="J789" s="83"/>
      <c r="K789" s="83"/>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50"/>
      <c r="AN789" s="50"/>
      <c r="AO789" s="50"/>
      <c r="AP789" s="50"/>
      <c r="AQ789" s="50"/>
    </row>
    <row r="790" spans="1:43" s="48" customFormat="1" x14ac:dyDescent="0.25">
      <c r="A790" s="83"/>
      <c r="B790" s="83"/>
      <c r="C790" s="83"/>
      <c r="D790" s="83"/>
      <c r="E790" s="83"/>
      <c r="F790" s="83"/>
      <c r="G790" s="83"/>
      <c r="H790" s="83"/>
      <c r="I790" s="83"/>
      <c r="J790" s="83"/>
      <c r="K790" s="83"/>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50"/>
      <c r="AN790" s="50"/>
      <c r="AO790" s="50"/>
      <c r="AP790" s="50"/>
      <c r="AQ790" s="50"/>
    </row>
    <row r="791" spans="1:43" s="48" customFormat="1" x14ac:dyDescent="0.25">
      <c r="A791" s="83"/>
      <c r="B791" s="83"/>
      <c r="C791" s="83"/>
      <c r="D791" s="83"/>
      <c r="E791" s="83"/>
      <c r="F791" s="83"/>
      <c r="G791" s="83"/>
      <c r="H791" s="83"/>
      <c r="I791" s="83"/>
      <c r="J791" s="83"/>
      <c r="K791" s="83"/>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50"/>
      <c r="AN791" s="50"/>
      <c r="AO791" s="50"/>
      <c r="AP791" s="50"/>
      <c r="AQ791" s="50"/>
    </row>
    <row r="792" spans="1:43" s="48" customFormat="1" x14ac:dyDescent="0.25">
      <c r="A792" s="83"/>
      <c r="B792" s="83"/>
      <c r="C792" s="83"/>
      <c r="D792" s="83"/>
      <c r="E792" s="83"/>
      <c r="F792" s="83"/>
      <c r="G792" s="83"/>
      <c r="H792" s="83"/>
      <c r="I792" s="83"/>
      <c r="J792" s="83"/>
      <c r="K792" s="83"/>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50"/>
      <c r="AN792" s="50"/>
      <c r="AO792" s="50"/>
      <c r="AP792" s="50"/>
      <c r="AQ792" s="50"/>
    </row>
    <row r="793" spans="1:43" s="48" customFormat="1" x14ac:dyDescent="0.25">
      <c r="A793" s="83"/>
      <c r="B793" s="83"/>
      <c r="C793" s="83"/>
      <c r="D793" s="83"/>
      <c r="E793" s="83"/>
      <c r="F793" s="83"/>
      <c r="G793" s="83"/>
      <c r="H793" s="83"/>
      <c r="I793" s="83"/>
      <c r="J793" s="83"/>
      <c r="K793" s="83"/>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50"/>
      <c r="AN793" s="50"/>
      <c r="AO793" s="50"/>
      <c r="AP793" s="50"/>
      <c r="AQ793" s="50"/>
    </row>
    <row r="794" spans="1:43" s="48" customFormat="1" x14ac:dyDescent="0.25">
      <c r="A794" s="83"/>
      <c r="B794" s="83"/>
      <c r="C794" s="83"/>
      <c r="D794" s="83"/>
      <c r="E794" s="83"/>
      <c r="F794" s="83"/>
      <c r="G794" s="83"/>
      <c r="H794" s="83"/>
      <c r="I794" s="83"/>
      <c r="J794" s="83"/>
      <c r="K794" s="83"/>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50"/>
      <c r="AN794" s="50"/>
      <c r="AO794" s="50"/>
      <c r="AP794" s="50"/>
      <c r="AQ794" s="50"/>
    </row>
    <row r="795" spans="1:43" s="48" customFormat="1" x14ac:dyDescent="0.25">
      <c r="A795" s="83"/>
      <c r="B795" s="83"/>
      <c r="C795" s="83"/>
      <c r="D795" s="83"/>
      <c r="E795" s="83"/>
      <c r="F795" s="83"/>
      <c r="G795" s="83"/>
      <c r="H795" s="83"/>
      <c r="I795" s="83"/>
      <c r="J795" s="83"/>
      <c r="K795" s="83"/>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50"/>
      <c r="AN795" s="50"/>
      <c r="AO795" s="50"/>
      <c r="AP795" s="50"/>
      <c r="AQ795" s="50"/>
    </row>
    <row r="796" spans="1:43" s="48" customFormat="1" x14ac:dyDescent="0.25">
      <c r="A796" s="83"/>
      <c r="B796" s="83"/>
      <c r="C796" s="83"/>
      <c r="D796" s="83"/>
      <c r="E796" s="83"/>
      <c r="F796" s="83"/>
      <c r="G796" s="83"/>
      <c r="H796" s="83"/>
      <c r="I796" s="83"/>
      <c r="J796" s="83"/>
      <c r="K796" s="83"/>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50"/>
      <c r="AN796" s="50"/>
      <c r="AO796" s="50"/>
      <c r="AP796" s="50"/>
      <c r="AQ796" s="50"/>
    </row>
    <row r="797" spans="1:43" s="48" customFormat="1" x14ac:dyDescent="0.25">
      <c r="A797" s="83"/>
      <c r="B797" s="83"/>
      <c r="C797" s="83"/>
      <c r="D797" s="83"/>
      <c r="E797" s="83"/>
      <c r="F797" s="83"/>
      <c r="G797" s="83"/>
      <c r="H797" s="83"/>
      <c r="I797" s="83"/>
      <c r="J797" s="83"/>
      <c r="K797" s="83"/>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50"/>
      <c r="AN797" s="50"/>
      <c r="AO797" s="50"/>
      <c r="AP797" s="50"/>
      <c r="AQ797" s="50"/>
    </row>
    <row r="798" spans="1:43" s="48" customFormat="1" x14ac:dyDescent="0.25">
      <c r="A798" s="83"/>
      <c r="B798" s="83"/>
      <c r="C798" s="83"/>
      <c r="D798" s="83"/>
      <c r="E798" s="83"/>
      <c r="F798" s="83"/>
      <c r="G798" s="83"/>
      <c r="H798" s="83"/>
      <c r="I798" s="83"/>
      <c r="J798" s="83"/>
      <c r="K798" s="83"/>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50"/>
      <c r="AN798" s="50"/>
      <c r="AO798" s="50"/>
      <c r="AP798" s="50"/>
      <c r="AQ798" s="50"/>
    </row>
    <row r="799" spans="1:43" s="48" customFormat="1" x14ac:dyDescent="0.25">
      <c r="A799" s="83"/>
      <c r="B799" s="83"/>
      <c r="C799" s="83"/>
      <c r="D799" s="83"/>
      <c r="E799" s="83"/>
      <c r="F799" s="83"/>
      <c r="G799" s="83"/>
      <c r="H799" s="83"/>
      <c r="I799" s="83"/>
      <c r="J799" s="83"/>
      <c r="K799" s="83"/>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50"/>
      <c r="AN799" s="50"/>
      <c r="AO799" s="50"/>
      <c r="AP799" s="50"/>
      <c r="AQ799" s="50"/>
    </row>
    <row r="800" spans="1:43" s="48" customFormat="1" x14ac:dyDescent="0.25">
      <c r="A800" s="83"/>
      <c r="B800" s="83"/>
      <c r="C800" s="83"/>
      <c r="D800" s="83"/>
      <c r="E800" s="83"/>
      <c r="F800" s="83"/>
      <c r="G800" s="83"/>
      <c r="H800" s="83"/>
      <c r="I800" s="83"/>
      <c r="J800" s="83"/>
      <c r="K800" s="83"/>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50"/>
      <c r="AN800" s="50"/>
      <c r="AO800" s="50"/>
      <c r="AP800" s="50"/>
      <c r="AQ800" s="50"/>
    </row>
    <row r="801" spans="1:43" s="48" customFormat="1" x14ac:dyDescent="0.25">
      <c r="A801" s="83"/>
      <c r="B801" s="83"/>
      <c r="C801" s="83"/>
      <c r="D801" s="83"/>
      <c r="E801" s="83"/>
      <c r="F801" s="83"/>
      <c r="G801" s="83"/>
      <c r="H801" s="83"/>
      <c r="I801" s="83"/>
      <c r="J801" s="83"/>
      <c r="K801" s="83"/>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50"/>
      <c r="AN801" s="50"/>
      <c r="AO801" s="50"/>
      <c r="AP801" s="50"/>
      <c r="AQ801" s="50"/>
    </row>
    <row r="802" spans="1:43" s="48" customFormat="1" x14ac:dyDescent="0.25">
      <c r="A802" s="83"/>
      <c r="B802" s="83"/>
      <c r="C802" s="83"/>
      <c r="D802" s="83"/>
      <c r="E802" s="83"/>
      <c r="F802" s="83"/>
      <c r="G802" s="83"/>
      <c r="H802" s="83"/>
      <c r="I802" s="83"/>
      <c r="J802" s="83"/>
      <c r="K802" s="83"/>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50"/>
      <c r="AN802" s="50"/>
      <c r="AO802" s="50"/>
      <c r="AP802" s="50"/>
      <c r="AQ802" s="50"/>
    </row>
    <row r="803" spans="1:43" s="48" customFormat="1" x14ac:dyDescent="0.25">
      <c r="A803" s="83"/>
      <c r="B803" s="83"/>
      <c r="C803" s="83"/>
      <c r="D803" s="83"/>
      <c r="E803" s="83"/>
      <c r="F803" s="83"/>
      <c r="G803" s="83"/>
      <c r="H803" s="83"/>
      <c r="I803" s="83"/>
      <c r="J803" s="83"/>
      <c r="K803" s="83"/>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50"/>
      <c r="AN803" s="50"/>
      <c r="AO803" s="50"/>
      <c r="AP803" s="50"/>
      <c r="AQ803" s="50"/>
    </row>
    <row r="804" spans="1:43" s="48" customFormat="1" x14ac:dyDescent="0.25">
      <c r="A804" s="83"/>
      <c r="B804" s="83"/>
      <c r="C804" s="83"/>
      <c r="D804" s="83"/>
      <c r="E804" s="83"/>
      <c r="F804" s="83"/>
      <c r="G804" s="83"/>
      <c r="H804" s="83"/>
      <c r="I804" s="83"/>
      <c r="J804" s="83"/>
      <c r="K804" s="83"/>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50"/>
      <c r="AN804" s="50"/>
      <c r="AO804" s="50"/>
      <c r="AP804" s="50"/>
      <c r="AQ804" s="50"/>
    </row>
    <row r="805" spans="1:43" s="48" customFormat="1" x14ac:dyDescent="0.25">
      <c r="A805" s="83"/>
      <c r="B805" s="83"/>
      <c r="C805" s="83"/>
      <c r="D805" s="83"/>
      <c r="E805" s="83"/>
      <c r="F805" s="83"/>
      <c r="G805" s="83"/>
      <c r="H805" s="83"/>
      <c r="I805" s="83"/>
      <c r="J805" s="83"/>
      <c r="K805" s="83"/>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50"/>
      <c r="AN805" s="50"/>
      <c r="AO805" s="50"/>
      <c r="AP805" s="50"/>
      <c r="AQ805" s="50"/>
    </row>
    <row r="806" spans="1:43" s="48" customFormat="1" x14ac:dyDescent="0.25">
      <c r="A806" s="83"/>
      <c r="B806" s="83"/>
      <c r="C806" s="83"/>
      <c r="D806" s="83"/>
      <c r="E806" s="83"/>
      <c r="F806" s="83"/>
      <c r="G806" s="83"/>
      <c r="H806" s="83"/>
      <c r="I806" s="83"/>
      <c r="J806" s="83"/>
      <c r="K806" s="83"/>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50"/>
      <c r="AN806" s="50"/>
      <c r="AO806" s="50"/>
      <c r="AP806" s="50"/>
      <c r="AQ806" s="50"/>
    </row>
    <row r="807" spans="1:43" s="48" customFormat="1" x14ac:dyDescent="0.25">
      <c r="A807" s="83"/>
      <c r="B807" s="83"/>
      <c r="C807" s="83"/>
      <c r="D807" s="83"/>
      <c r="E807" s="83"/>
      <c r="F807" s="83"/>
      <c r="G807" s="83"/>
      <c r="H807" s="83"/>
      <c r="I807" s="83"/>
      <c r="J807" s="83"/>
      <c r="K807" s="83"/>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50"/>
      <c r="AN807" s="50"/>
      <c r="AO807" s="50"/>
      <c r="AP807" s="50"/>
      <c r="AQ807" s="50"/>
    </row>
    <row r="808" spans="1:43" s="48" customFormat="1" x14ac:dyDescent="0.25">
      <c r="A808" s="83"/>
      <c r="B808" s="83"/>
      <c r="C808" s="83"/>
      <c r="D808" s="83"/>
      <c r="E808" s="83"/>
      <c r="F808" s="83"/>
      <c r="G808" s="83"/>
      <c r="H808" s="83"/>
      <c r="I808" s="83"/>
      <c r="J808" s="83"/>
      <c r="K808" s="83"/>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50"/>
      <c r="AN808" s="50"/>
      <c r="AO808" s="50"/>
      <c r="AP808" s="50"/>
      <c r="AQ808" s="50"/>
    </row>
    <row r="809" spans="1:43" s="48" customFormat="1" x14ac:dyDescent="0.25">
      <c r="A809" s="83"/>
      <c r="B809" s="83"/>
      <c r="C809" s="83"/>
      <c r="D809" s="83"/>
      <c r="E809" s="83"/>
      <c r="F809" s="83"/>
      <c r="G809" s="83"/>
      <c r="H809" s="83"/>
      <c r="I809" s="83"/>
      <c r="J809" s="83"/>
      <c r="K809" s="83"/>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50"/>
      <c r="AN809" s="50"/>
      <c r="AO809" s="50"/>
      <c r="AP809" s="50"/>
      <c r="AQ809" s="50"/>
    </row>
    <row r="810" spans="1:43" s="48" customFormat="1" x14ac:dyDescent="0.25">
      <c r="A810" s="83"/>
      <c r="B810" s="83"/>
      <c r="C810" s="83"/>
      <c r="D810" s="83"/>
      <c r="E810" s="83"/>
      <c r="F810" s="83"/>
      <c r="G810" s="83"/>
      <c r="H810" s="83"/>
      <c r="I810" s="83"/>
      <c r="J810" s="83"/>
      <c r="K810" s="83"/>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50"/>
      <c r="AN810" s="50"/>
      <c r="AO810" s="50"/>
      <c r="AP810" s="50"/>
      <c r="AQ810" s="50"/>
    </row>
    <row r="811" spans="1:43" s="48" customFormat="1" x14ac:dyDescent="0.25">
      <c r="A811" s="83"/>
      <c r="B811" s="83"/>
      <c r="C811" s="83"/>
      <c r="D811" s="83"/>
      <c r="E811" s="83"/>
      <c r="F811" s="83"/>
      <c r="G811" s="83"/>
      <c r="H811" s="83"/>
      <c r="I811" s="83"/>
      <c r="J811" s="83"/>
      <c r="K811" s="83"/>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50"/>
      <c r="AN811" s="50"/>
      <c r="AO811" s="50"/>
      <c r="AP811" s="50"/>
      <c r="AQ811" s="50"/>
    </row>
    <row r="812" spans="1:43" s="48" customFormat="1" x14ac:dyDescent="0.25">
      <c r="A812" s="83"/>
      <c r="B812" s="83"/>
      <c r="C812" s="83"/>
      <c r="D812" s="83"/>
      <c r="E812" s="83"/>
      <c r="F812" s="83"/>
      <c r="G812" s="83"/>
      <c r="H812" s="83"/>
      <c r="I812" s="83"/>
      <c r="J812" s="83"/>
      <c r="K812" s="83"/>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50"/>
      <c r="AN812" s="50"/>
      <c r="AO812" s="50"/>
      <c r="AP812" s="50"/>
      <c r="AQ812" s="50"/>
    </row>
    <row r="813" spans="1:43" s="48" customFormat="1" x14ac:dyDescent="0.25">
      <c r="A813" s="83"/>
      <c r="B813" s="83"/>
      <c r="C813" s="83"/>
      <c r="D813" s="83"/>
      <c r="E813" s="83"/>
      <c r="F813" s="83"/>
      <c r="G813" s="83"/>
      <c r="H813" s="83"/>
      <c r="I813" s="83"/>
      <c r="J813" s="83"/>
      <c r="K813" s="83"/>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50"/>
      <c r="AN813" s="50"/>
      <c r="AO813" s="50"/>
      <c r="AP813" s="50"/>
      <c r="AQ813" s="50"/>
    </row>
    <row r="814" spans="1:43" s="48" customFormat="1" x14ac:dyDescent="0.25">
      <c r="A814" s="83"/>
      <c r="B814" s="83"/>
      <c r="C814" s="83"/>
      <c r="D814" s="83"/>
      <c r="E814" s="83"/>
      <c r="F814" s="83"/>
      <c r="G814" s="83"/>
      <c r="H814" s="83"/>
      <c r="I814" s="83"/>
      <c r="J814" s="83"/>
      <c r="K814" s="83"/>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50"/>
      <c r="AN814" s="50"/>
      <c r="AO814" s="50"/>
      <c r="AP814" s="50"/>
      <c r="AQ814" s="50"/>
    </row>
    <row r="815" spans="1:43" s="48" customFormat="1" x14ac:dyDescent="0.25">
      <c r="A815" s="83"/>
      <c r="B815" s="83"/>
      <c r="C815" s="83"/>
      <c r="D815" s="83"/>
      <c r="E815" s="83"/>
      <c r="F815" s="83"/>
      <c r="G815" s="83"/>
      <c r="H815" s="83"/>
      <c r="I815" s="83"/>
      <c r="J815" s="83"/>
      <c r="K815" s="83"/>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50"/>
      <c r="AN815" s="50"/>
      <c r="AO815" s="50"/>
      <c r="AP815" s="50"/>
      <c r="AQ815" s="50"/>
    </row>
    <row r="816" spans="1:43" s="48" customFormat="1" x14ac:dyDescent="0.25">
      <c r="A816" s="83"/>
      <c r="B816" s="83"/>
      <c r="C816" s="83"/>
      <c r="D816" s="83"/>
      <c r="E816" s="83"/>
      <c r="F816" s="83"/>
      <c r="G816" s="83"/>
      <c r="H816" s="83"/>
      <c r="I816" s="83"/>
      <c r="J816" s="83"/>
      <c r="K816" s="83"/>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50"/>
      <c r="AN816" s="50"/>
      <c r="AO816" s="50"/>
      <c r="AP816" s="50"/>
      <c r="AQ816" s="50"/>
    </row>
    <row r="817" spans="1:43" s="48" customFormat="1" x14ac:dyDescent="0.25">
      <c r="A817" s="83"/>
      <c r="B817" s="83"/>
      <c r="C817" s="83"/>
      <c r="D817" s="83"/>
      <c r="E817" s="83"/>
      <c r="F817" s="83"/>
      <c r="G817" s="83"/>
      <c r="H817" s="83"/>
      <c r="I817" s="83"/>
      <c r="J817" s="83"/>
      <c r="K817" s="83"/>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50"/>
      <c r="AN817" s="50"/>
      <c r="AO817" s="50"/>
      <c r="AP817" s="50"/>
      <c r="AQ817" s="50"/>
    </row>
    <row r="818" spans="1:43" s="48" customFormat="1" x14ac:dyDescent="0.25">
      <c r="A818" s="83"/>
      <c r="B818" s="83"/>
      <c r="C818" s="83"/>
      <c r="D818" s="83"/>
      <c r="E818" s="83"/>
      <c r="F818" s="83"/>
      <c r="G818" s="83"/>
      <c r="H818" s="83"/>
      <c r="I818" s="83"/>
      <c r="J818" s="83"/>
      <c r="K818" s="83"/>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50"/>
      <c r="AN818" s="50"/>
      <c r="AO818" s="50"/>
      <c r="AP818" s="50"/>
      <c r="AQ818" s="50"/>
    </row>
    <row r="819" spans="1:43" s="48" customFormat="1" x14ac:dyDescent="0.25">
      <c r="A819" s="83"/>
      <c r="B819" s="83"/>
      <c r="C819" s="83"/>
      <c r="D819" s="83"/>
      <c r="E819" s="83"/>
      <c r="F819" s="83"/>
      <c r="G819" s="83"/>
      <c r="H819" s="83"/>
      <c r="I819" s="83"/>
      <c r="J819" s="83"/>
      <c r="K819" s="83"/>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50"/>
      <c r="AN819" s="50"/>
      <c r="AO819" s="50"/>
      <c r="AP819" s="50"/>
      <c r="AQ819" s="50"/>
    </row>
    <row r="820" spans="1:43" s="48" customFormat="1" x14ac:dyDescent="0.25">
      <c r="A820" s="83"/>
      <c r="B820" s="83"/>
      <c r="C820" s="83"/>
      <c r="D820" s="83"/>
      <c r="E820" s="83"/>
      <c r="F820" s="83"/>
      <c r="G820" s="83"/>
      <c r="H820" s="83"/>
      <c r="I820" s="83"/>
      <c r="J820" s="83"/>
      <c r="K820" s="83"/>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50"/>
      <c r="AN820" s="50"/>
      <c r="AO820" s="50"/>
      <c r="AP820" s="50"/>
      <c r="AQ820" s="50"/>
    </row>
    <row r="821" spans="1:43" s="48" customFormat="1" x14ac:dyDescent="0.25">
      <c r="A821" s="83"/>
      <c r="B821" s="83"/>
      <c r="C821" s="83"/>
      <c r="D821" s="83"/>
      <c r="E821" s="83"/>
      <c r="F821" s="83"/>
      <c r="G821" s="83"/>
      <c r="H821" s="83"/>
      <c r="I821" s="83"/>
      <c r="J821" s="83"/>
      <c r="K821" s="83"/>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50"/>
      <c r="AN821" s="50"/>
      <c r="AO821" s="50"/>
      <c r="AP821" s="50"/>
      <c r="AQ821" s="50"/>
    </row>
    <row r="822" spans="1:43" s="48" customFormat="1" x14ac:dyDescent="0.25">
      <c r="A822" s="83"/>
      <c r="B822" s="83"/>
      <c r="C822" s="83"/>
      <c r="D822" s="83"/>
      <c r="E822" s="83"/>
      <c r="F822" s="83"/>
      <c r="G822" s="83"/>
      <c r="H822" s="83"/>
      <c r="I822" s="83"/>
      <c r="J822" s="83"/>
      <c r="K822" s="83"/>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50"/>
      <c r="AN822" s="50"/>
      <c r="AO822" s="50"/>
      <c r="AP822" s="50"/>
      <c r="AQ822" s="50"/>
    </row>
    <row r="823" spans="1:43" s="48" customFormat="1" x14ac:dyDescent="0.25">
      <c r="A823" s="83"/>
      <c r="B823" s="83"/>
      <c r="C823" s="83"/>
      <c r="D823" s="83"/>
      <c r="E823" s="83"/>
      <c r="F823" s="83"/>
      <c r="G823" s="83"/>
      <c r="H823" s="83"/>
      <c r="I823" s="83"/>
      <c r="J823" s="83"/>
      <c r="K823" s="83"/>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50"/>
      <c r="AN823" s="50"/>
      <c r="AO823" s="50"/>
      <c r="AP823" s="50"/>
      <c r="AQ823" s="50"/>
    </row>
    <row r="824" spans="1:43" s="48" customFormat="1" x14ac:dyDescent="0.25">
      <c r="A824" s="83"/>
      <c r="B824" s="83"/>
      <c r="C824" s="83"/>
      <c r="D824" s="83"/>
      <c r="E824" s="83"/>
      <c r="F824" s="83"/>
      <c r="G824" s="83"/>
      <c r="H824" s="83"/>
      <c r="I824" s="83"/>
      <c r="J824" s="83"/>
      <c r="K824" s="83"/>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50"/>
      <c r="AN824" s="50"/>
      <c r="AO824" s="50"/>
      <c r="AP824" s="50"/>
      <c r="AQ824" s="50"/>
    </row>
    <row r="825" spans="1:43" s="48" customFormat="1" x14ac:dyDescent="0.25">
      <c r="A825" s="83"/>
      <c r="B825" s="83"/>
      <c r="C825" s="83"/>
      <c r="D825" s="83"/>
      <c r="E825" s="83"/>
      <c r="F825" s="83"/>
      <c r="G825" s="83"/>
      <c r="H825" s="83"/>
      <c r="I825" s="83"/>
      <c r="J825" s="83"/>
      <c r="K825" s="83"/>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50"/>
      <c r="AN825" s="50"/>
      <c r="AO825" s="50"/>
      <c r="AP825" s="50"/>
      <c r="AQ825" s="50"/>
    </row>
    <row r="826" spans="1:43" s="48" customFormat="1" x14ac:dyDescent="0.25">
      <c r="A826" s="83"/>
      <c r="B826" s="83"/>
      <c r="C826" s="83"/>
      <c r="D826" s="83"/>
      <c r="E826" s="83"/>
      <c r="F826" s="83"/>
      <c r="G826" s="83"/>
      <c r="H826" s="83"/>
      <c r="I826" s="83"/>
      <c r="J826" s="83"/>
      <c r="K826" s="83"/>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50"/>
      <c r="AN826" s="50"/>
      <c r="AO826" s="50"/>
      <c r="AP826" s="50"/>
      <c r="AQ826" s="50"/>
    </row>
    <row r="827" spans="1:43" s="48" customFormat="1" x14ac:dyDescent="0.25">
      <c r="A827" s="83"/>
      <c r="B827" s="83"/>
      <c r="C827" s="83"/>
      <c r="D827" s="83"/>
      <c r="E827" s="83"/>
      <c r="F827" s="83"/>
      <c r="G827" s="83"/>
      <c r="H827" s="83"/>
      <c r="I827" s="83"/>
      <c r="J827" s="83"/>
      <c r="K827" s="83"/>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50"/>
      <c r="AN827" s="50"/>
      <c r="AO827" s="50"/>
      <c r="AP827" s="50"/>
      <c r="AQ827" s="50"/>
    </row>
    <row r="828" spans="1:43" s="48" customFormat="1" x14ac:dyDescent="0.25">
      <c r="A828" s="83"/>
      <c r="B828" s="83"/>
      <c r="C828" s="83"/>
      <c r="D828" s="83"/>
      <c r="E828" s="83"/>
      <c r="F828" s="83"/>
      <c r="G828" s="83"/>
      <c r="H828" s="83"/>
      <c r="I828" s="83"/>
      <c r="J828" s="83"/>
      <c r="K828" s="83"/>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50"/>
      <c r="AN828" s="50"/>
      <c r="AO828" s="50"/>
      <c r="AP828" s="50"/>
      <c r="AQ828" s="50"/>
    </row>
    <row r="829" spans="1:43" s="48" customFormat="1" x14ac:dyDescent="0.25">
      <c r="A829" s="83"/>
      <c r="B829" s="83"/>
      <c r="C829" s="83"/>
      <c r="D829" s="83"/>
      <c r="E829" s="83"/>
      <c r="F829" s="83"/>
      <c r="G829" s="83"/>
      <c r="H829" s="83"/>
      <c r="I829" s="83"/>
      <c r="J829" s="83"/>
      <c r="K829" s="83"/>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50"/>
      <c r="AN829" s="50"/>
      <c r="AO829" s="50"/>
      <c r="AP829" s="50"/>
      <c r="AQ829" s="50"/>
    </row>
    <row r="830" spans="1:43" s="48" customFormat="1" x14ac:dyDescent="0.25">
      <c r="A830" s="83"/>
      <c r="B830" s="83"/>
      <c r="C830" s="83"/>
      <c r="D830" s="83"/>
      <c r="E830" s="83"/>
      <c r="F830" s="83"/>
      <c r="G830" s="83"/>
      <c r="H830" s="83"/>
      <c r="I830" s="83"/>
      <c r="J830" s="83"/>
      <c r="K830" s="83"/>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50"/>
      <c r="AN830" s="50"/>
      <c r="AO830" s="50"/>
      <c r="AP830" s="50"/>
      <c r="AQ830" s="50"/>
    </row>
  </sheetData>
  <mergeCells count="134">
    <mergeCell ref="A1:K1"/>
    <mergeCell ref="A4:K5"/>
    <mergeCell ref="A6:K6"/>
    <mergeCell ref="A8:K8"/>
    <mergeCell ref="A9:K9"/>
    <mergeCell ref="B14:K14"/>
    <mergeCell ref="B15:B18"/>
    <mergeCell ref="C15:C18"/>
    <mergeCell ref="D15:I16"/>
    <mergeCell ref="J15:J18"/>
    <mergeCell ref="K15:K18"/>
    <mergeCell ref="D17:I17"/>
    <mergeCell ref="D18:E18"/>
    <mergeCell ref="F18:G18"/>
    <mergeCell ref="H18:I18"/>
    <mergeCell ref="H22:I22"/>
    <mergeCell ref="B25:K25"/>
    <mergeCell ref="B26:B29"/>
    <mergeCell ref="C26:C29"/>
    <mergeCell ref="D26:I27"/>
    <mergeCell ref="J26:J29"/>
    <mergeCell ref="K26:K29"/>
    <mergeCell ref="D28:I28"/>
    <mergeCell ref="D29:E29"/>
    <mergeCell ref="F29:G29"/>
    <mergeCell ref="H29:I29"/>
    <mergeCell ref="H33:I33"/>
    <mergeCell ref="B36:K36"/>
    <mergeCell ref="B37:B40"/>
    <mergeCell ref="C37:C40"/>
    <mergeCell ref="D37:I38"/>
    <mergeCell ref="J37:J40"/>
    <mergeCell ref="K37:K40"/>
    <mergeCell ref="D39:I39"/>
    <mergeCell ref="D40:E40"/>
    <mergeCell ref="F40:G40"/>
    <mergeCell ref="H40:I40"/>
    <mergeCell ref="H47:I47"/>
    <mergeCell ref="B51:K51"/>
    <mergeCell ref="B52:B55"/>
    <mergeCell ref="C52:C55"/>
    <mergeCell ref="D52:I53"/>
    <mergeCell ref="J52:J55"/>
    <mergeCell ref="K52:K55"/>
    <mergeCell ref="D54:I54"/>
    <mergeCell ref="D66:I66"/>
    <mergeCell ref="D67:E67"/>
    <mergeCell ref="F67:G67"/>
    <mergeCell ref="H67:I67"/>
    <mergeCell ref="H72:I72"/>
    <mergeCell ref="B76:K76"/>
    <mergeCell ref="D55:E55"/>
    <mergeCell ref="F55:G55"/>
    <mergeCell ref="H55:I55"/>
    <mergeCell ref="H60:I60"/>
    <mergeCell ref="B63:K63"/>
    <mergeCell ref="B64:B67"/>
    <mergeCell ref="C64:C67"/>
    <mergeCell ref="D64:I65"/>
    <mergeCell ref="J64:J67"/>
    <mergeCell ref="K64:K67"/>
    <mergeCell ref="B77:B80"/>
    <mergeCell ref="C77:C80"/>
    <mergeCell ref="D77:I78"/>
    <mergeCell ref="J77:J80"/>
    <mergeCell ref="K77:K80"/>
    <mergeCell ref="D79:I79"/>
    <mergeCell ref="D80:E80"/>
    <mergeCell ref="F80:G80"/>
    <mergeCell ref="H80:I80"/>
    <mergeCell ref="H83:I83"/>
    <mergeCell ref="B86:K86"/>
    <mergeCell ref="B87:B90"/>
    <mergeCell ref="C87:C90"/>
    <mergeCell ref="D87:I88"/>
    <mergeCell ref="J87:J90"/>
    <mergeCell ref="K87:K90"/>
    <mergeCell ref="D89:I89"/>
    <mergeCell ref="D90:E90"/>
    <mergeCell ref="F90:G90"/>
    <mergeCell ref="H90:I90"/>
    <mergeCell ref="H93:I93"/>
    <mergeCell ref="B96:K96"/>
    <mergeCell ref="B97:B100"/>
    <mergeCell ref="C97:C100"/>
    <mergeCell ref="D97:I98"/>
    <mergeCell ref="J97:J100"/>
    <mergeCell ref="K97:K100"/>
    <mergeCell ref="D99:I99"/>
    <mergeCell ref="D100:E100"/>
    <mergeCell ref="F100:G100"/>
    <mergeCell ref="H100:I100"/>
    <mergeCell ref="H103:I103"/>
    <mergeCell ref="B106:K106"/>
    <mergeCell ref="B107:B110"/>
    <mergeCell ref="C107:C110"/>
    <mergeCell ref="D107:I108"/>
    <mergeCell ref="J107:J110"/>
    <mergeCell ref="K107:K110"/>
    <mergeCell ref="D109:I109"/>
    <mergeCell ref="D110:E110"/>
    <mergeCell ref="F110:G110"/>
    <mergeCell ref="H110:I110"/>
    <mergeCell ref="H112:I112"/>
    <mergeCell ref="B115:K115"/>
    <mergeCell ref="B116:B119"/>
    <mergeCell ref="C116:C119"/>
    <mergeCell ref="D116:I117"/>
    <mergeCell ref="K116:K119"/>
    <mergeCell ref="D118:I118"/>
    <mergeCell ref="D119:E119"/>
    <mergeCell ref="F119:G119"/>
    <mergeCell ref="H119:I119"/>
    <mergeCell ref="H125:I125"/>
    <mergeCell ref="B132:K132"/>
    <mergeCell ref="B133:B136"/>
    <mergeCell ref="C133:C136"/>
    <mergeCell ref="D133:I134"/>
    <mergeCell ref="K133:K136"/>
    <mergeCell ref="D135:I135"/>
    <mergeCell ref="D149:E149"/>
    <mergeCell ref="F149:G149"/>
    <mergeCell ref="H149:I149"/>
    <mergeCell ref="H153:I153"/>
    <mergeCell ref="D136:E136"/>
    <mergeCell ref="F136:G136"/>
    <mergeCell ref="H136:I136"/>
    <mergeCell ref="H140:I140"/>
    <mergeCell ref="B145:K145"/>
    <mergeCell ref="B146:B149"/>
    <mergeCell ref="C146:C149"/>
    <mergeCell ref="D146:I147"/>
    <mergeCell ref="K146:K149"/>
    <mergeCell ref="D148:I148"/>
  </mergeCells>
  <conditionalFormatting sqref="D19:I19">
    <cfRule type="expression" dxfId="19" priority="19" stopIfTrue="1">
      <formula>NOT(ISERROR(SEARCH("X",D19)))</formula>
    </cfRule>
  </conditionalFormatting>
  <conditionalFormatting sqref="I81:I82">
    <cfRule type="expression" dxfId="18" priority="14" stopIfTrue="1">
      <formula>NOT(ISERROR(SEARCH("X",I81)))</formula>
    </cfRule>
  </conditionalFormatting>
  <conditionalFormatting sqref="D20:I21">
    <cfRule type="expression" dxfId="17" priority="18" stopIfTrue="1">
      <formula>NOT(ISERROR(SEARCH("X",D20)))</formula>
    </cfRule>
  </conditionalFormatting>
  <conditionalFormatting sqref="D30:I32">
    <cfRule type="expression" dxfId="16" priority="17" stopIfTrue="1">
      <formula>NOT(ISERROR(SEARCH("X",D30)))</formula>
    </cfRule>
  </conditionalFormatting>
  <conditionalFormatting sqref="D41:I46">
    <cfRule type="expression" dxfId="15" priority="16" stopIfTrue="1">
      <formula>NOT(ISERROR(SEARCH("X",D41)))</formula>
    </cfRule>
  </conditionalFormatting>
  <conditionalFormatting sqref="D56:I57">
    <cfRule type="expression" dxfId="14" priority="15" stopIfTrue="1">
      <formula>NOT(ISERROR(SEARCH("X",D56)))</formula>
    </cfRule>
  </conditionalFormatting>
  <conditionalFormatting sqref="D101:I102">
    <cfRule type="expression" dxfId="13" priority="9" stopIfTrue="1">
      <formula>NOT(ISERROR(SEARCH("X",D101)))</formula>
    </cfRule>
  </conditionalFormatting>
  <conditionalFormatting sqref="D137:I139">
    <cfRule type="expression" dxfId="12" priority="6" stopIfTrue="1">
      <formula>NOT(ISERROR(SEARCH("X",D137)))</formula>
    </cfRule>
  </conditionalFormatting>
  <conditionalFormatting sqref="D81:I82">
    <cfRule type="expression" dxfId="11" priority="13" stopIfTrue="1">
      <formula>NOT(ISERROR(SEARCH("X",D81)))</formula>
    </cfRule>
  </conditionalFormatting>
  <conditionalFormatting sqref="I68:I71">
    <cfRule type="expression" dxfId="10" priority="12" stopIfTrue="1">
      <formula>NOT(ISERROR(SEARCH("X",I68)))</formula>
    </cfRule>
  </conditionalFormatting>
  <conditionalFormatting sqref="D68:I71">
    <cfRule type="expression" dxfId="9" priority="11" stopIfTrue="1">
      <formula>NOT(ISERROR(SEARCH("X",D68)))</formula>
    </cfRule>
  </conditionalFormatting>
  <conditionalFormatting sqref="D91:I92">
    <cfRule type="expression" dxfId="8" priority="10" stopIfTrue="1">
      <formula>NOT(ISERROR(SEARCH("X",D91)))</formula>
    </cfRule>
  </conditionalFormatting>
  <conditionalFormatting sqref="D111:I111">
    <cfRule type="expression" dxfId="7" priority="8" stopIfTrue="1">
      <formula>NOT(ISERROR(SEARCH("X",D111)))</formula>
    </cfRule>
  </conditionalFormatting>
  <conditionalFormatting sqref="D120:I122">
    <cfRule type="expression" dxfId="6" priority="7" stopIfTrue="1">
      <formula>NOT(ISERROR(SEARCH("X",D120)))</formula>
    </cfRule>
  </conditionalFormatting>
  <conditionalFormatting sqref="D150:I151">
    <cfRule type="expression" dxfId="5" priority="5" stopIfTrue="1">
      <formula>NOT(ISERROR(SEARCH("X",D150)))</formula>
    </cfRule>
  </conditionalFormatting>
  <conditionalFormatting sqref="D58:I59">
    <cfRule type="expression" dxfId="4" priority="4" stopIfTrue="1">
      <formula>NOT(ISERROR(SEARCH("X",D58)))</formula>
    </cfRule>
  </conditionalFormatting>
  <conditionalFormatting sqref="D123:I123">
    <cfRule type="expression" dxfId="3" priority="3" stopIfTrue="1">
      <formula>NOT(ISERROR(SEARCH("X",D123)))</formula>
    </cfRule>
  </conditionalFormatting>
  <conditionalFormatting sqref="D124:I124">
    <cfRule type="expression" dxfId="2" priority="2" stopIfTrue="1">
      <formula>NOT(ISERROR(SEARCH("X",D124)))</formula>
    </cfRule>
  </conditionalFormatting>
  <conditionalFormatting sqref="D152:I152">
    <cfRule type="expression" dxfId="1" priority="1" stopIfTrue="1">
      <formula>NOT(ISERROR(SEARCH("X",D152)))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Institucional</vt:lpstr>
      <vt:lpstr>Ponderación_Factores</vt:lpstr>
      <vt:lpstr>Ponderación_Características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Calidad</dc:creator>
  <cp:lastModifiedBy>Profesional 2 UDI</cp:lastModifiedBy>
  <dcterms:created xsi:type="dcterms:W3CDTF">2022-11-03T20:27:19Z</dcterms:created>
  <dcterms:modified xsi:type="dcterms:W3CDTF">2022-12-20T15:55:01Z</dcterms:modified>
</cp:coreProperties>
</file>